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255" windowWidth="15210" windowHeight="8175" activeTab="0"/>
  </bookViews>
  <sheets>
    <sheet name="CALCULATOR" sheetId="1" r:id="rId1"/>
    <sheet name="INSTRUCTIONS" sheetId="2" r:id="rId2"/>
    <sheet name="PRICES" sheetId="3" r:id="rId3"/>
    <sheet name="HEAT CONTENT" sheetId="4" r:id="rId4"/>
    <sheet name="EFFICIENCY INFO" sheetId="5" r:id="rId5"/>
  </sheets>
  <definedNames>
    <definedName name="_xlnm.Print_Area" localSheetId="0">'CALCULATOR'!$A$3:$E$99</definedName>
  </definedNames>
  <calcPr fullCalcOnLoad="1"/>
</workbook>
</file>

<file path=xl/sharedStrings.xml><?xml version="1.0" encoding="utf-8"?>
<sst xmlns="http://schemas.openxmlformats.org/spreadsheetml/2006/main" count="618" uniqueCount="454">
  <si>
    <t>Fuel Heat Content Per Unit (Btu)</t>
  </si>
  <si>
    <t>Fuel Type</t>
  </si>
  <si>
    <t>Electricity</t>
  </si>
  <si>
    <t xml:space="preserve">Propane </t>
  </si>
  <si>
    <t>Kerosene</t>
  </si>
  <si>
    <t xml:space="preserve">Coal </t>
  </si>
  <si>
    <t>Gallon</t>
  </si>
  <si>
    <t>Cord</t>
  </si>
  <si>
    <t>Ton</t>
  </si>
  <si>
    <t>AFUE</t>
  </si>
  <si>
    <t>http://www.eia.doe.gov/oiaf/aeo/supplement/supref.html</t>
  </si>
  <si>
    <t>http://tonto.eia.doe.gov/oog/info/twip/twip_distillate.html</t>
  </si>
  <si>
    <t>Natural Gas</t>
  </si>
  <si>
    <t>http://www.eia.doe.gov/pub/oil_gas/petroleum/data_publications/weekly_petroleum_status_report/current/pdf/tablec1.pdf</t>
  </si>
  <si>
    <t>Consumers' Directory of Certified Efficiency Ratings for Heating and Water Heating Equipment</t>
  </si>
  <si>
    <t>COP</t>
  </si>
  <si>
    <t>Directory of Certified Unitary Air Conditioners,Unitary Air-Source Heat Pumps, and Sound-Rated Unitary Equipment</t>
  </si>
  <si>
    <t>Gas and Oil-Fired Heaters</t>
  </si>
  <si>
    <t>Air-Source Heat Pumps</t>
  </si>
  <si>
    <t>Geothermal Heat Pumps</t>
  </si>
  <si>
    <t>Geothermal Heat Pump Consortium (GHPC)</t>
  </si>
  <si>
    <t>www.geoexchange.org</t>
  </si>
  <si>
    <t>www.igshpa.okstate.edu</t>
  </si>
  <si>
    <t>www.ari.org</t>
  </si>
  <si>
    <t>www.gamanet.org</t>
  </si>
  <si>
    <t>www.gamanet.org/gama/inforesources.nsf/vAllDocs/Education?OpenDocument</t>
  </si>
  <si>
    <t>Air Conditioning Contractors of America (ACCA)</t>
  </si>
  <si>
    <t>www.acca.org</t>
  </si>
  <si>
    <t>Hydronics Institute</t>
  </si>
  <si>
    <t>Hearth Education Foundation</t>
  </si>
  <si>
    <t>American Society of Heating, Refrigerating, and Air-Conditioning Engineers</t>
  </si>
  <si>
    <t>www.ashrae.org</t>
  </si>
  <si>
    <t>DOE Appliance Energy Efficiency Standards Program</t>
  </si>
  <si>
    <t>DOE/EPA Energy Star Program</t>
  </si>
  <si>
    <t>www.eere.energy.gov/buildings/appliance_standards</t>
  </si>
  <si>
    <t>www.energystar.gov</t>
  </si>
  <si>
    <t>Federal Trade Commission - Appliance Labeling</t>
  </si>
  <si>
    <t>www.ftc.gov/bcp/conline/edcams/eande/index.html</t>
  </si>
  <si>
    <t>It takes into account the cyclic on/off operation and associated energy losses of the heating unit as it responds to changes in the load,</t>
  </si>
  <si>
    <t>It takes into account the variations in temperature that can occur within a season and is the average number of Btu of heat</t>
  </si>
  <si>
    <r>
      <t xml:space="preserve">"Climate Impacts on Heating Seasonal Performance Factor (HSPF) and Seasonal Energy Efficiency Ratio (SEER) for Air Source Heat Pumps," </t>
    </r>
  </si>
  <si>
    <r>
      <t xml:space="preserve">Fairy, et al,  </t>
    </r>
    <r>
      <rPr>
        <i/>
        <sz val="10"/>
        <rFont val="Arial"/>
        <family val="2"/>
      </rPr>
      <t>ASHRAE Transactions</t>
    </r>
    <r>
      <rPr>
        <sz val="10"/>
        <rFont val="Arial"/>
        <family val="2"/>
      </rPr>
      <t xml:space="preserve">, American Society of Heating, Refrigerating and Air Conditioning Engineers, Inc., Atlanta, GA, June 2004. </t>
    </r>
  </si>
  <si>
    <t>Propane</t>
  </si>
  <si>
    <t>Hearth Net</t>
  </si>
  <si>
    <t>State</t>
  </si>
  <si>
    <t>City</t>
  </si>
  <si>
    <t>&lt; 8.5</t>
  </si>
  <si>
    <t>= or &gt; 8.5</t>
  </si>
  <si>
    <t>AL</t>
  </si>
  <si>
    <t>Huntsville</t>
  </si>
  <si>
    <t>Mobile</t>
  </si>
  <si>
    <t>Montgomery</t>
  </si>
  <si>
    <t>AK</t>
  </si>
  <si>
    <t>Anchorage</t>
  </si>
  <si>
    <t>Sitka</t>
  </si>
  <si>
    <t>Juneau or Valdez</t>
  </si>
  <si>
    <t>AR</t>
  </si>
  <si>
    <t>Fayetteville</t>
  </si>
  <si>
    <t>Little Rock</t>
  </si>
  <si>
    <t>Texarkana</t>
  </si>
  <si>
    <t>CA</t>
  </si>
  <si>
    <t>Arcata/Eureka</t>
  </si>
  <si>
    <t>Los Angeles</t>
  </si>
  <si>
    <t>Mount Shasta</t>
  </si>
  <si>
    <t>Sacramento</t>
  </si>
  <si>
    <t>San Francisco</t>
  </si>
  <si>
    <t>CO</t>
  </si>
  <si>
    <t>Alamosa</t>
  </si>
  <si>
    <t>Grand Junction</t>
  </si>
  <si>
    <t>Limon</t>
  </si>
  <si>
    <t>Trinidad</t>
  </si>
  <si>
    <t>CT</t>
  </si>
  <si>
    <t>Bridgeport</t>
  </si>
  <si>
    <t>Hartford</t>
  </si>
  <si>
    <t>Windsor Locks</t>
  </si>
  <si>
    <t>DE</t>
  </si>
  <si>
    <t>Dover (AFB)</t>
  </si>
  <si>
    <t>Wilmington</t>
  </si>
  <si>
    <t>FL</t>
  </si>
  <si>
    <t>Miami</t>
  </si>
  <si>
    <t>Orlando</t>
  </si>
  <si>
    <t>Tallahassee</t>
  </si>
  <si>
    <t>Tampa</t>
  </si>
  <si>
    <t>GA</t>
  </si>
  <si>
    <t>Albany</t>
  </si>
  <si>
    <t>Athens</t>
  </si>
  <si>
    <t>Atlanta</t>
  </si>
  <si>
    <t>Savannah</t>
  </si>
  <si>
    <t>HI</t>
  </si>
  <si>
    <t>Hilo and Honolulu</t>
  </si>
  <si>
    <t>Kaneohe</t>
  </si>
  <si>
    <t>Molokai</t>
  </si>
  <si>
    <t>ID</t>
  </si>
  <si>
    <t>Boise</t>
  </si>
  <si>
    <t>Idaho Falls</t>
  </si>
  <si>
    <t>IL</t>
  </si>
  <si>
    <t>Chicago (O'Hare Airport)</t>
  </si>
  <si>
    <t>Springfield</t>
  </si>
  <si>
    <t>Barstow/Daggett and Fresno</t>
  </si>
  <si>
    <t>Denver</t>
  </si>
  <si>
    <t>Jacksonville and Pensacola</t>
  </si>
  <si>
    <t>IN</t>
  </si>
  <si>
    <t>Evansville</t>
  </si>
  <si>
    <t>Indianapolis and South Bend</t>
  </si>
  <si>
    <t>IA</t>
  </si>
  <si>
    <t>Cedar Rapids</t>
  </si>
  <si>
    <t>Des Moines</t>
  </si>
  <si>
    <t>KS</t>
  </si>
  <si>
    <t>Dodge City</t>
  </si>
  <si>
    <t>Topeka</t>
  </si>
  <si>
    <t>Wichita</t>
  </si>
  <si>
    <t>KY</t>
  </si>
  <si>
    <t>Bowling Green</t>
  </si>
  <si>
    <t>Lexington</t>
  </si>
  <si>
    <t>Paducah</t>
  </si>
  <si>
    <t>LA</t>
  </si>
  <si>
    <t>Baton Rouge</t>
  </si>
  <si>
    <t>Monroe</t>
  </si>
  <si>
    <t>New Orleans (Intl. Airport)</t>
  </si>
  <si>
    <t>ME</t>
  </si>
  <si>
    <t>Augusta</t>
  </si>
  <si>
    <t>Portland</t>
  </si>
  <si>
    <t>MD</t>
  </si>
  <si>
    <t>Baltimore</t>
  </si>
  <si>
    <t>Salisbury</t>
  </si>
  <si>
    <t>MA</t>
  </si>
  <si>
    <t>Boston</t>
  </si>
  <si>
    <t>Worcester</t>
  </si>
  <si>
    <t>MI</t>
  </si>
  <si>
    <t>MN</t>
  </si>
  <si>
    <t>Duluth</t>
  </si>
  <si>
    <t>Minneapolis-St. Paul</t>
  </si>
  <si>
    <t>MS</t>
  </si>
  <si>
    <t>Biloxi</t>
  </si>
  <si>
    <t>Jackson</t>
  </si>
  <si>
    <t>Tupelo</t>
  </si>
  <si>
    <t>MO</t>
  </si>
  <si>
    <t>Kansas City</t>
  </si>
  <si>
    <t>St. Louis</t>
  </si>
  <si>
    <t>MT</t>
  </si>
  <si>
    <t>NE</t>
  </si>
  <si>
    <t>NV</t>
  </si>
  <si>
    <t>Elko</t>
  </si>
  <si>
    <t>Las Vegas</t>
  </si>
  <si>
    <t>Reno and Tonapah</t>
  </si>
  <si>
    <t>NH</t>
  </si>
  <si>
    <t>Concord</t>
  </si>
  <si>
    <t>Portsmouth</t>
  </si>
  <si>
    <t>NJ</t>
  </si>
  <si>
    <t>Atlantic City</t>
  </si>
  <si>
    <t>Trenton</t>
  </si>
  <si>
    <t>NM</t>
  </si>
  <si>
    <t>Albuquerque</t>
  </si>
  <si>
    <t>Gallup</t>
  </si>
  <si>
    <t>Roswell</t>
  </si>
  <si>
    <t>NY</t>
  </si>
  <si>
    <t>Buffalo</t>
  </si>
  <si>
    <t>NY (JFK)</t>
  </si>
  <si>
    <t>NC</t>
  </si>
  <si>
    <t>Asheville</t>
  </si>
  <si>
    <t>Charlotte</t>
  </si>
  <si>
    <t>Raleigh/Durham</t>
  </si>
  <si>
    <t>Willmington</t>
  </si>
  <si>
    <t>ND</t>
  </si>
  <si>
    <t>Bismarck</t>
  </si>
  <si>
    <t>OH</t>
  </si>
  <si>
    <t>Cincinnati</t>
  </si>
  <si>
    <t>Cleveland and Columbus</t>
  </si>
  <si>
    <t>Toledo</t>
  </si>
  <si>
    <t>OK</t>
  </si>
  <si>
    <t>Oklahoma City</t>
  </si>
  <si>
    <t>OR</t>
  </si>
  <si>
    <t>Medford</t>
  </si>
  <si>
    <t>Pendleton</t>
  </si>
  <si>
    <t>Salem</t>
  </si>
  <si>
    <t>PA</t>
  </si>
  <si>
    <t>Erie</t>
  </si>
  <si>
    <t>Harrisburg</t>
  </si>
  <si>
    <t>Pittsburg and Wilkes-Barre/Scranton</t>
  </si>
  <si>
    <t>RI</t>
  </si>
  <si>
    <t>Providence</t>
  </si>
  <si>
    <t>SC</t>
  </si>
  <si>
    <t>Charleston</t>
  </si>
  <si>
    <t>Columbia</t>
  </si>
  <si>
    <t>SD</t>
  </si>
  <si>
    <t>Pierre</t>
  </si>
  <si>
    <t>TN</t>
  </si>
  <si>
    <t>Memphis</t>
  </si>
  <si>
    <t>Nashville</t>
  </si>
  <si>
    <t>TX</t>
  </si>
  <si>
    <t>Amarillo</t>
  </si>
  <si>
    <t>Austin</t>
  </si>
  <si>
    <t>Dallas/Ft. Worth</t>
  </si>
  <si>
    <t>El Paso</t>
  </si>
  <si>
    <t>Houston (Intl. Airport)</t>
  </si>
  <si>
    <t>UT</t>
  </si>
  <si>
    <t>Cedar City</t>
  </si>
  <si>
    <t>Salt Lake City</t>
  </si>
  <si>
    <t>VT</t>
  </si>
  <si>
    <t>Burlington and Montpelier</t>
  </si>
  <si>
    <t>VA</t>
  </si>
  <si>
    <t>Norfolk</t>
  </si>
  <si>
    <t>Richmond</t>
  </si>
  <si>
    <t>DC</t>
  </si>
  <si>
    <t>WA</t>
  </si>
  <si>
    <t>Olympia</t>
  </si>
  <si>
    <t>Seattle</t>
  </si>
  <si>
    <t>Spokane</t>
  </si>
  <si>
    <t>Yakima</t>
  </si>
  <si>
    <t>WV</t>
  </si>
  <si>
    <t>Martinsburg</t>
  </si>
  <si>
    <t>WI</t>
  </si>
  <si>
    <t>Charleston and Morgantown</t>
  </si>
  <si>
    <t>Milwaukee</t>
  </si>
  <si>
    <t>WY</t>
  </si>
  <si>
    <t>Cheyenne</t>
  </si>
  <si>
    <t>Rock Springs</t>
  </si>
  <si>
    <t>Detroit and Grand Rapids</t>
  </si>
  <si>
    <t>Lansing and Traverse City</t>
  </si>
  <si>
    <t>Helena</t>
  </si>
  <si>
    <t>Lincoln and Omaha</t>
  </si>
  <si>
    <t xml:space="preserve">  Adjusted HSPF when</t>
  </si>
  <si>
    <t xml:space="preserve">      rated HSPF is:</t>
  </si>
  <si>
    <t>ASHRAE</t>
  </si>
  <si>
    <t>Design</t>
  </si>
  <si>
    <t>Temps</t>
  </si>
  <si>
    <t>http://www.nyserda.org/Energy_Information/nyeph.asp</t>
  </si>
  <si>
    <t>Wood</t>
  </si>
  <si>
    <t>Pellets</t>
  </si>
  <si>
    <t>Coal</t>
  </si>
  <si>
    <t>http://heartheducation.org</t>
  </si>
  <si>
    <t>http://hearth.com</t>
  </si>
  <si>
    <t>HEATING FUEL COMPARISON CALCULATOR</t>
  </si>
  <si>
    <t>HEAT CONTENT</t>
  </si>
  <si>
    <t>For information on fuel heat content, click on the links below</t>
  </si>
  <si>
    <t>http://www.eia.doe.gov/emeu/aer/pdf/pages/sec13_1.pdf</t>
  </si>
  <si>
    <t>http://www.eia.doe.gov/emeu/aer/pdf/pages/sec13_4.pdf</t>
  </si>
  <si>
    <t>For natural gas:</t>
  </si>
  <si>
    <t>Note that there are 42 U.S. gallons in a barrel.</t>
  </si>
  <si>
    <t>http://www.eia.doe.gov/emeu/aer/pdf/pages/sec13_5.pdf</t>
  </si>
  <si>
    <t>For coal:</t>
  </si>
  <si>
    <t>For electricity:</t>
  </si>
  <si>
    <t>http://www.eia.doe.gov/emeu/aer/pdf/pages/sec13_6.pdf</t>
  </si>
  <si>
    <t>http://www.eia.doe.gov/emeu/aer/pdf/pages/sec13_13.pdf</t>
  </si>
  <si>
    <t>Metric Prefixes and Miscellaneous Conversion Factors</t>
  </si>
  <si>
    <t>http://www.eia.doe.gov/emeu/aer/pdf/pages/sec13_12.pdf</t>
  </si>
  <si>
    <t>Metric Conversion Factors</t>
  </si>
  <si>
    <t>LINKS TO OTHER CONVERSION FACTORS</t>
  </si>
  <si>
    <t>DEFINITIONS FOR APPLIANCE EFFICIENCY RATINGS</t>
  </si>
  <si>
    <t>LINKS TO ADDITIONAL RESOURCES</t>
  </si>
  <si>
    <t>DOE Information for Consumers On Space Heating, etc</t>
  </si>
  <si>
    <r>
      <t xml:space="preserve">Note:  Air-Source Heat Pumps are also rated on their cooling efficiency in terms of </t>
    </r>
    <r>
      <rPr>
        <b/>
        <sz val="10"/>
        <rFont val="Arial"/>
        <family val="2"/>
      </rPr>
      <t xml:space="preserve">SEER </t>
    </r>
    <r>
      <rPr>
        <sz val="10"/>
        <rFont val="Arial"/>
        <family val="2"/>
      </rPr>
      <t>(Seasonal Energy Efficiency Ratio). The SEER rating</t>
    </r>
  </si>
  <si>
    <t>cannot be used in this spreadsheet to estimate heating costs.</t>
  </si>
  <si>
    <r>
      <t xml:space="preserve">COP, </t>
    </r>
    <r>
      <rPr>
        <sz val="10"/>
        <rFont val="Arial"/>
        <family val="2"/>
      </rPr>
      <t xml:space="preserve"> Coefficient of Performance, is a measure of the energy efficiency of geothermal heat pumps in heating mode, and is the ratio of</t>
    </r>
  </si>
  <si>
    <t>the average heating capacity to the amount of electrical energy input. The higher the COP, the higher the efficiency.</t>
  </si>
  <si>
    <t>delivered for every watt-hour of electricity used by the heat pump over a heating season. The higher the HSPF, the higher the efficiency.</t>
  </si>
  <si>
    <t>which in turn is affected by changes in weather and occupant controls. The higher the AFUE, the higher the efficiency.</t>
  </si>
  <si>
    <r>
      <t xml:space="preserve">Note:  Geothermal Heat Pumps are also rated on their cooling efficiency in terms of </t>
    </r>
    <r>
      <rPr>
        <b/>
        <sz val="10"/>
        <rFont val="Arial"/>
        <family val="2"/>
      </rPr>
      <t xml:space="preserve">EER </t>
    </r>
    <r>
      <rPr>
        <sz val="10"/>
        <rFont val="Arial"/>
        <family val="2"/>
      </rPr>
      <t>(Energy Efficiency Ratio). The EER rating</t>
    </r>
  </si>
  <si>
    <r>
      <t xml:space="preserve">AFUE, </t>
    </r>
    <r>
      <rPr>
        <sz val="10"/>
        <rFont val="Arial"/>
        <family val="2"/>
      </rPr>
      <t>Annual Fuel Utilization Efficiency, is the measure of the seasonal or annual efficiency of a gas or oil furnace or boiler.</t>
    </r>
  </si>
  <si>
    <r>
      <t>HSPF,</t>
    </r>
    <r>
      <rPr>
        <sz val="10"/>
        <rFont val="Arial"/>
        <family val="2"/>
      </rPr>
      <t xml:space="preserve"> Heating Season Performance Factor, is the measure of the seasonal efficiency of an air-source heat pump in heating mode.</t>
    </r>
  </si>
  <si>
    <t>For petroleum products (heating oil, propane, kerosene):</t>
  </si>
  <si>
    <t>published by the Air Conditioning and Refrigeration Institute (ARI)</t>
  </si>
  <si>
    <t>published by the Gas Appliance Manufacturer's Association (GAMA)</t>
  </si>
  <si>
    <t>International Ground Source Heat Pump Association  (IGSHPA)</t>
  </si>
  <si>
    <t>Professional Trades Associations</t>
  </si>
  <si>
    <t>National Ground Water Association (has information on "water-source" geothermal heat pumps)</t>
  </si>
  <si>
    <t>http://www.eia.doe.gov/emeu/steo/pub/contents.html</t>
  </si>
  <si>
    <t>http://www.eia.doe.gov/cneaf/electricity/epm/table5_6_a.html</t>
  </si>
  <si>
    <t>http://www.eia.doe.gov/cneaf/electricity/epa/average_price_state.xls</t>
  </si>
  <si>
    <t>http://www.eia.doe.gov/cneaf/electricity/epm/table5_6_b.html</t>
  </si>
  <si>
    <t>www.eere.energy.gov/consumer/</t>
  </si>
  <si>
    <t>Pellet Fuels Institute</t>
  </si>
  <si>
    <t>www.cdc.gov/nasd/docs/d001201-d001300/d001235/d001235.html</t>
  </si>
  <si>
    <t>Wood Heat.org</t>
  </si>
  <si>
    <r>
      <t>Heating With Wood</t>
    </r>
    <r>
      <rPr>
        <sz val="10"/>
        <rFont val="Arial"/>
        <family val="2"/>
      </rPr>
      <t>, Clemson (University) Extension, 2004.</t>
    </r>
  </si>
  <si>
    <t>www.pelletheat.org/2/index/index.html</t>
  </si>
  <si>
    <t>Wood, Pellet, Corn (kernel) and Coal Heaters</t>
  </si>
  <si>
    <t>Corn (number 2)</t>
  </si>
  <si>
    <t>Corn (kernel) Burning Stoves</t>
  </si>
  <si>
    <t>http://energy.cas.psu.edu/energycontent.html</t>
  </si>
  <si>
    <t>Contact suppliers.</t>
  </si>
  <si>
    <t>see links in Efficiency Info sheet/tab</t>
  </si>
  <si>
    <t>Wood, Pellet, Corn (kernel)</t>
  </si>
  <si>
    <t>www.ngwa.org</t>
  </si>
  <si>
    <t>www.woodheat.org</t>
  </si>
  <si>
    <t>http://www.fsec.ucf.edu/en/publications/html/fsec-pf-413-04/</t>
  </si>
  <si>
    <t>Furnace or Boiler</t>
  </si>
  <si>
    <t>Geothermal Heat Pump</t>
  </si>
  <si>
    <t>Furnace/Boiler/Stove</t>
  </si>
  <si>
    <t>KiloWatt-hour</t>
  </si>
  <si>
    <t>Fuel Unit</t>
  </si>
  <si>
    <t>Approx. Efficiency (%)</t>
  </si>
  <si>
    <t>Corn (kernels)</t>
  </si>
  <si>
    <t>Cost Per Million Btu</t>
  </si>
  <si>
    <r>
      <t xml:space="preserve">Air-Source Heat Pump </t>
    </r>
    <r>
      <rPr>
        <vertAlign val="superscript"/>
        <sz val="9"/>
        <rFont val="Arial"/>
        <family val="2"/>
      </rPr>
      <t>5</t>
    </r>
  </si>
  <si>
    <t>1  Natural gas is typically sold to residential customers in units of "therms," but may be sold in units of hundreds of cubic feet (ccf).</t>
  </si>
  <si>
    <t>2  One therm = 100,000 Btu, and is equivalent to about 0.971 hundred cubic feet (ccf), when there are 1,030 Btu/ccf.</t>
  </si>
  <si>
    <t>Estimate</t>
  </si>
  <si>
    <t xml:space="preserve">   See the Technical Note for Air Source Heat Pumps in the EFFICIENCY INFO tab below for details on how the adjusted HSPF is calculated.</t>
  </si>
  <si>
    <t>Adjust Air-Source Heat Pump HSPF rating for Your Location</t>
  </si>
  <si>
    <r>
      <t xml:space="preserve">Natural Gas </t>
    </r>
    <r>
      <rPr>
        <b/>
        <vertAlign val="superscript"/>
        <sz val="10"/>
        <rFont val="Arial"/>
        <family val="2"/>
      </rPr>
      <t>1</t>
    </r>
  </si>
  <si>
    <r>
      <t xml:space="preserve">Therm </t>
    </r>
    <r>
      <rPr>
        <b/>
        <vertAlign val="superscript"/>
        <sz val="10"/>
        <rFont val="Arial"/>
        <family val="2"/>
      </rPr>
      <t>2</t>
    </r>
  </si>
  <si>
    <t>Then look in the table below to find the Adjusted HSPF for the city</t>
  </si>
  <si>
    <t>nearest you, and use the adjusted HSPF in the calculator.</t>
  </si>
  <si>
    <t>R.R. Ntl Airport</t>
  </si>
  <si>
    <t>Room Heater (Vented)</t>
  </si>
  <si>
    <t xml:space="preserve">    Some types of heaters do not have efficiency ratings; the ratings in the yellow cells are comparable estimates for new appliances with basic features.</t>
  </si>
  <si>
    <t>4  For definitions of Efficiency Ratings and referrals to where they can be obtained, click on the EFFICIENCY INFO tab below.</t>
  </si>
  <si>
    <r>
      <t xml:space="preserve">Wood </t>
    </r>
    <r>
      <rPr>
        <b/>
        <vertAlign val="superscript"/>
        <sz val="10"/>
        <rFont val="Arial"/>
        <family val="2"/>
      </rPr>
      <t>3</t>
    </r>
  </si>
  <si>
    <r>
      <t xml:space="preserve">Type of Efficiency Rating </t>
    </r>
    <r>
      <rPr>
        <b/>
        <vertAlign val="superscript"/>
        <sz val="10"/>
        <rFont val="Arial"/>
        <family val="2"/>
      </rPr>
      <t>4</t>
    </r>
  </si>
  <si>
    <r>
      <t xml:space="preserve">If the rated HSPF </t>
    </r>
    <r>
      <rPr>
        <b/>
        <sz val="9"/>
        <rFont val="Arial"/>
        <family val="2"/>
      </rPr>
      <t>is less than 8.5</t>
    </r>
    <r>
      <rPr>
        <sz val="9"/>
        <rFont val="Arial"/>
        <family val="2"/>
      </rPr>
      <t>, type it here------------------&gt;</t>
    </r>
  </si>
  <si>
    <r>
      <t xml:space="preserve">If the rated HSPF </t>
    </r>
    <r>
      <rPr>
        <b/>
        <sz val="9"/>
        <rFont val="Arial"/>
        <family val="2"/>
      </rPr>
      <t>is 8.5 or greater</t>
    </r>
    <r>
      <rPr>
        <sz val="9"/>
        <rFont val="Arial"/>
        <family val="2"/>
      </rPr>
      <t xml:space="preserve"> type it here -----------------&gt;</t>
    </r>
  </si>
  <si>
    <t>Effiency Rating or Estimate</t>
  </si>
  <si>
    <t>Baseboard/Room Heater</t>
  </si>
  <si>
    <t>Room Heater (Unvented)</t>
  </si>
  <si>
    <t>Fuel Oil (#2)</t>
  </si>
  <si>
    <t>Fuel Oil (# 2 Distillate)</t>
  </si>
  <si>
    <t>Estimated, because no official or standardized testing and rating system in place for measuring heating efficiency.</t>
  </si>
  <si>
    <t>The method in the form of the regression equations presented in that paper is used in this "calculator" for calculating an adjusted HSPF</t>
  </si>
  <si>
    <t>http://aridirectory.org/</t>
  </si>
  <si>
    <t>Overview</t>
  </si>
  <si>
    <t>This calculator allows you to compare fuel prices on the basis of dollars per millions of Btu of the fuel and the "cost" of the fuel based on the efficiency of the heating system.</t>
  </si>
  <si>
    <t>Default values are presented for initial comparison.</t>
  </si>
  <si>
    <t>This calculator was developed to assist in the comparison of fuels and heating system types and the effect of heating system efficiency on the cost of heating fuels. There are numerous factors that are important when deciding on the type of heating system to purchase besides the price of fuels at a specific point in time and system efficiency ratings.</t>
  </si>
  <si>
    <t>Below are explanations for the items in the columns.</t>
  </si>
  <si>
    <t>This is the physical unit by which the fuel is normally sold.</t>
  </si>
  <si>
    <t>The Prices per Unit that are already in the yellow cells are the most current average national prices available as of the date indicated at the upper left corner of the calculator and are for examples only.  Links to price data sources are at the right and also in the ENERGY PRICES tab below.</t>
  </si>
  <si>
    <t>Your local fuel prices can and will vary substantially from the national average. For the greatest accuracy, you should use local prices from a recent bill or local retailers/providers.  Use the total delivered price including taxes. For example, divide your total bill by the total units (gallons, kWh, therms, etc) consumed or delivered during the period of the bill.</t>
  </si>
  <si>
    <t>Fuel Heat Content</t>
  </si>
  <si>
    <t>Fuel Heat Content per Unit is the number of British Thermal Units (Btu) of heat contained in a single unit of the fuel. Click on the HEAT CONTENT tab for more information on fuel heat contents.</t>
  </si>
  <si>
    <t>Price per Million Btu</t>
  </si>
  <si>
    <t>The Calculator calculates the price in dollars per million Btu based on the price per unit and fuel heat content per unit.</t>
  </si>
  <si>
    <t>Type of Efficiency Rating</t>
  </si>
  <si>
    <t>Central heating systems (gas and oil fired furnaces and boilers and heat pumps) are rated on the efficiency by which they convert energy/fuels to useful heat.  There are different ratings used depending on the type of heating appliance. There are definitions and more detail on the ratings in the EFFICIENCY INFO tab at the bottom of the Calculator.</t>
  </si>
  <si>
    <t>Because there are no efficiency ratings for electric resistance heating systems (such as electric baseboard, stand-alone room heaters, radiant heaters, etc), or for kerosene, wood, pellet, corn and coal burning heaters, estimated “ratings” are provided.</t>
  </si>
  <si>
    <t>Efficiency Rating or Estimate</t>
  </si>
  <si>
    <t>This is the approximate system efficiency expressed as a percentage and is calculated.</t>
  </si>
  <si>
    <t>This is the “cost” of the fuel in dollars per million Btu as determined by the price of fuel and the efficiency of the heating appliance.</t>
  </si>
  <si>
    <t>INSTRUCTIONS  and GUIDANCE</t>
  </si>
  <si>
    <t>Heating Appliance Type</t>
  </si>
  <si>
    <t>Price Per Unit</t>
  </si>
  <si>
    <t>For electricity prices, which are normally expressed in cents per kilowatt-hour (kWh), type in the decimal equivelant; for example 10 cents per kWh = 0.10 dollars per kWh.</t>
  </si>
  <si>
    <r>
      <t xml:space="preserve">HSPF </t>
    </r>
    <r>
      <rPr>
        <vertAlign val="superscript"/>
        <sz val="10"/>
        <rFont val="Arial"/>
        <family val="2"/>
      </rPr>
      <t>5</t>
    </r>
  </si>
  <si>
    <t>Fuel/Energy Type</t>
  </si>
  <si>
    <t>http://tonto.eia.doe.gov/dnav/pet/pet_pri_dist_a_EPD2_PRT_cpgal_m.htm</t>
  </si>
  <si>
    <t>http://tonto.eia.doe.gov/dnav/pet/pet_pri_wfr_a_EPD2F_prs_cpgal_w.htm</t>
  </si>
  <si>
    <t>Periodicity of publication</t>
  </si>
  <si>
    <t>Spot prices, daily</t>
  </si>
  <si>
    <t>Weekly</t>
  </si>
  <si>
    <t>Monthly</t>
  </si>
  <si>
    <t>Annual</t>
  </si>
  <si>
    <t>Geographic Coverage</t>
  </si>
  <si>
    <t>National</t>
  </si>
  <si>
    <t>Regional and state</t>
  </si>
  <si>
    <t>NY Harbor and U.S. Gulf Coast</t>
  </si>
  <si>
    <t>RESIDENTIAL FUEL / ENERGY PRICE LINKS</t>
  </si>
  <si>
    <t>http://www.eia.doe.gov/emeu/mer/prices.html</t>
  </si>
  <si>
    <t>See Table 9.11</t>
  </si>
  <si>
    <t>See Tables 9.8 a, b and c.</t>
  </si>
  <si>
    <t>See Table 9.9</t>
  </si>
  <si>
    <t>http://tonto.eia.doe.gov/dnav/ng/ng_pri_sum_a_EPG0_PRS_DMcf_m.htm</t>
  </si>
  <si>
    <t>Henry Hub, NY, and Chicago</t>
  </si>
  <si>
    <t>Spot &amp; Futures, daily for one week</t>
  </si>
  <si>
    <t>http://tonto.eia.doe.gov/oog/info/ngw/ngupdate.asp</t>
  </si>
  <si>
    <t>http://tonto.eia.doe.gov/dnav/ng/ng_pri_fut_s1_d.htm</t>
  </si>
  <si>
    <t>http://tonto.eia.doe.gov/dnav/pet/pet_pri_wfr_a_EPLLPA_PRS_cpgal_w.htm</t>
  </si>
  <si>
    <t>http://www.eia.doe.gov/pub/oil_gas/petroleum/data_publications/weekly_petroleum_status_report/current/pdf/tablec3.pdf</t>
  </si>
  <si>
    <t>http://tonto.eia.doe.gov/dnav/pet/pet_pri_spt_s1_d.htm</t>
  </si>
  <si>
    <t>Mont Belvieu, TX &amp; Conway, KS</t>
  </si>
  <si>
    <t>Retail, Weekly</t>
  </si>
  <si>
    <t>Retail, Weekly and monthly</t>
  </si>
  <si>
    <t>Retail, Monthly</t>
  </si>
  <si>
    <t>Retail, Most recent month avail.</t>
  </si>
  <si>
    <t>Retail, Running month avg. for calendar yr.</t>
  </si>
  <si>
    <t>Retail, Annual average</t>
  </si>
  <si>
    <t>Retail, Monthly and annual</t>
  </si>
  <si>
    <t>http://tonto.eia.doe.gov/dnav/pet/pet_pri_fut_s1_d.htm</t>
  </si>
  <si>
    <t>Futures, daily for 4 contracts</t>
  </si>
  <si>
    <t>NYMEX</t>
  </si>
  <si>
    <t>http://tonto.eia.doe.gov/dnav/pet/pet_pri_prop_a_EPLLPA_PRT_cpgal_m.htm</t>
  </si>
  <si>
    <t>See Table 9.7.</t>
  </si>
  <si>
    <t>National and regional</t>
  </si>
  <si>
    <t>See Table 4 for national averages; Table 5c for regional.</t>
  </si>
  <si>
    <r>
      <t>Forecast,</t>
    </r>
    <r>
      <rPr>
        <sz val="10"/>
        <rFont val="Arial"/>
        <family val="2"/>
      </rPr>
      <t xml:space="preserve"> Retail, Annual, 20 to 25 yrs</t>
    </r>
  </si>
  <si>
    <t>See Tables 11 to 20.</t>
  </si>
  <si>
    <t>See Table 4 for national averages; Table 8c for regional.</t>
  </si>
  <si>
    <t>See Table 4 for national averages; Table 6c for regional.</t>
  </si>
  <si>
    <t>See Table 5d</t>
  </si>
  <si>
    <t>See Tables 11 to 20; see Liquid Petroleum Gases as propane.</t>
  </si>
  <si>
    <t>http://tonto.eia.doe.gov/dnav/pet/pet_pri_refoth_a_EPPK_PTG_cpgal_m.htm</t>
  </si>
  <si>
    <t>NA</t>
  </si>
  <si>
    <t>Link Notes</t>
  </si>
  <si>
    <t>National, regional &amp; selected states</t>
  </si>
  <si>
    <r>
      <t xml:space="preserve">Weekly, </t>
    </r>
    <r>
      <rPr>
        <sz val="8"/>
        <rFont val="Arial"/>
        <family val="2"/>
      </rPr>
      <t>Oct to Mar</t>
    </r>
  </si>
  <si>
    <t>Links to data (click on link)</t>
  </si>
  <si>
    <t>.</t>
  </si>
  <si>
    <t>NY State</t>
  </si>
  <si>
    <t>Prices of New York only.</t>
  </si>
  <si>
    <t>No endorsement implied</t>
  </si>
  <si>
    <t>Price Type/Periodicity</t>
  </si>
  <si>
    <t>Notes</t>
  </si>
  <si>
    <t>Fuel Price Per Million Btu (dollars)</t>
  </si>
  <si>
    <t>Fuel Cost Per Million Btu (dollars)</t>
  </si>
  <si>
    <t>Fuel Price Per Unit (dollars)</t>
  </si>
  <si>
    <t>This is the actual, adjusted or estimated efficiency rating for the heating appliance. The default ratings are the minimum allowable efficiencies as required by law at the time when this Calculator was last updated. Some types of heating appliances are not subject to minimum efficiency standards, and for those types of appliances an estimate default efficiency is provided.</t>
  </si>
  <si>
    <t>The rated HSPF of an air-source heat pump should be adjusted to account for the effects of climate on the operating performance of the system. See footnote 5 of the calculator and the procedure for obtaining an adjusted air-source HSPF.</t>
  </si>
  <si>
    <t>For more information on this calculator, contact:  Paul Hesse: 202-586-1100; paul.hesse@eia.doe.gov</t>
  </si>
  <si>
    <t>If you want to change the rating, type in the rating you obtain into the yellow-colored cells.  For example, if the AFUE for a specific model of a natural gas-fired boiler is 90, type 90 into the yellow-colored cell for that fuel and appliance type. Do not type in 0.90</t>
  </si>
  <si>
    <t>3  The heat content value for a cord of wood varies by tree species and is greatly affected by moisture content; 20 million Btu per cord is a rough approximation.</t>
  </si>
  <si>
    <t>NOTES:</t>
  </si>
  <si>
    <t>This "calculator" can be used to compare residential heating fuel prices and costs.  To use this calculator, enter information into</t>
  </si>
  <si>
    <r>
      <t>Contact local suppliers for most accurate prices.</t>
    </r>
    <r>
      <rPr>
        <sz val="10"/>
        <rFont val="Arial"/>
        <family val="2"/>
      </rPr>
      <t xml:space="preserve">  This calculator will not provide an estimate of the cost to heat your home.</t>
    </r>
  </si>
  <si>
    <r>
      <t>information on this page.</t>
    </r>
    <r>
      <rPr>
        <sz val="10"/>
        <rFont val="Arial"/>
        <family val="2"/>
      </rPr>
      <t xml:space="preserve"> Detailed instructions are provided in the Instructions (click on tab at bottom of your screen).</t>
    </r>
  </si>
  <si>
    <t>Type into the yellow-colored cells the prices of fuels you want to compare and the efficiency rating for the type of heating system you have or are considering buying. The calculated prices and costs are presented in the green-colored cells.</t>
  </si>
  <si>
    <t>To convert prices in $/MCF to $/therm, divide the price by 10.3</t>
  </si>
  <si>
    <t>www.eia.doe.gov/cneaf/electricity/epm/epmxlfile5_6_b.xls</t>
  </si>
  <si>
    <t>www.nyserda.org/Energy_Information/nyeph.asp</t>
  </si>
  <si>
    <t>www.hearth.com/econtent/index.php/fuels/</t>
  </si>
  <si>
    <t xml:space="preserve">No endorsement of web site implied. </t>
  </si>
  <si>
    <r>
      <t xml:space="preserve">the yellow-colored cells as necessary. The information in the green cells is calculated for you. </t>
    </r>
    <r>
      <rPr>
        <b/>
        <sz val="10"/>
        <rFont val="Arial"/>
        <family val="2"/>
      </rPr>
      <t xml:space="preserve">Scroll down to see all </t>
    </r>
  </si>
  <si>
    <t xml:space="preserve">  To convert prices in $/Mcf (1,000 cubic feet) to $/therm, divide the $/Mcf price price by 10.3 .</t>
  </si>
  <si>
    <t>Default Fuel Price Sources (click on links below); see also Prices tab below.</t>
  </si>
  <si>
    <r>
      <t>Forecast,</t>
    </r>
    <r>
      <rPr>
        <sz val="10"/>
        <rFont val="Arial"/>
        <family val="2"/>
      </rPr>
      <t xml:space="preserve"> Retail, monthly, 2 yrs.</t>
    </r>
  </si>
  <si>
    <t>Contact local suppliers in your area for more accurate price information.</t>
  </si>
  <si>
    <t>Click on the links in column E to EIA website pages and to other non-EIA price data for residential heating fuel prices.</t>
  </si>
  <si>
    <t>Used US average for January-October, 2008.</t>
  </si>
  <si>
    <t xml:space="preserve"> Version:    HEAT-CALC-Vsn-D_1-09.xls</t>
  </si>
  <si>
    <t>5  Air-Source Heat Pump Ratings: The actual heating efficiency and seasonal performance of a "conventional" air-source heat pump may vary significantly</t>
  </si>
  <si>
    <r>
      <t xml:space="preserve">    </t>
    </r>
    <r>
      <rPr>
        <i/>
        <sz val="9"/>
        <rFont val="Arial"/>
        <family val="2"/>
      </rPr>
      <t>heat pump that uses only electric resistance heating as the auxillary heat source</t>
    </r>
    <r>
      <rPr>
        <sz val="9"/>
        <rFont val="Arial"/>
        <family val="2"/>
      </rPr>
      <t>.  There are so-called "dual-fuel" or "hybrid" heat pump systems that are</t>
    </r>
  </si>
  <si>
    <t>The actual heating efficiency and seasonal performance of an air-source heat pump that uses electric resistance heating as the auxillary heat</t>
  </si>
  <si>
    <t xml:space="preserve">source may vary significantly from the rating it receives when tested under the standard procedures and conditions that manufacturers use to </t>
  </si>
  <si>
    <t>determine heat pump efficiency.  For a detailed discussion of this issue, see the article:</t>
  </si>
  <si>
    <t>TECHNICAL NOTE: AIR-SOURCE HEAT PUMPS, with electric resistance auxillary heat.</t>
  </si>
  <si>
    <t xml:space="preserve">for "conventional" air-source heat pumps - those that use only electric resistance heating as the auxillary heat source.  This method is assumed </t>
  </si>
  <si>
    <t>to provide a rough approximation of the actual HSPF that a conventional air-source heat pump will experience in different locations in the USA.</t>
  </si>
  <si>
    <t>http://www.epa.gov/Compliance/resources/publications/monitoring/caa/woodstoves/certifiedwood.pdf</t>
  </si>
  <si>
    <t>2008 List of Certified Wood Stoves</t>
  </si>
  <si>
    <r>
      <t>Guidance for Quantifying and Using Emission Reductions from Voluntary Woodstove Changeout Programs in State Implementation Plans</t>
    </r>
  </si>
  <si>
    <t>http://www.epa.gov/woodstoves/pdfs/guidance_quantfying_jan.pdf</t>
  </si>
  <si>
    <t>U.S. Environmental Protection Agency's documents with information on wood heater efficiencies:</t>
  </si>
  <si>
    <t>This is the type of heating appliance or system that you have or considering buying. Furnace means a forced-air, central heating system with a furnace that heats air that is distributed in ducts and includes a fan or blower to move heated air through duct system.  Boiler is a hydronic central heating system with a boiler that heats water (or produces steam) and that uses pipes and radiators for heat distribution.  Heater/stove is a stand-alone heating appliance without heat distribution ducts or pipes normally used to heat a single room.  Air-Source heat pumps are central heating systems that remove latent heat from the outside air and use a fan and duct work to distribute the heat.  This Calculator applies specifically to air-source heat pumps that use only electric resistance heat as the auxillary heat source.  Geothermal heat pumps are types of heat pumps that use heat from the earth or water in the ground, ponds, lakes etc.  Heat pumps also provide cooling in the summer.  Consult with local heating and cooling contractors regarding heating (and cooling) system options.</t>
  </si>
  <si>
    <t>sets standards for emissions from wood burning appliances. However, these do not directly correspond to the efficiency standards set by the</t>
  </si>
  <si>
    <t>U.S. Dept. of Energy for heating equipment using electricity, heating oil, natural gas and propane.</t>
  </si>
  <si>
    <t>The following are U.S. Environmental Protection Agency's documents with information on wood heater "efficiencies":</t>
  </si>
  <si>
    <t xml:space="preserve">In lieu of another available published source, the default efficiencies used in this Calculator are the "net efficiencies" listed in </t>
  </si>
  <si>
    <t>There are no existing U.S. standards for the heating efficiency of solid-fuel combustion appliances. The U.S. Environmental Protection Agency</t>
  </si>
  <si>
    <t>SOLID-FUEL - WOOD, PELLET, CORN, COAL - HEATING SYSTEMS</t>
  </si>
  <si>
    <r>
      <t xml:space="preserve">"Table B-1 Summary of Woodstove Net Efficiencies" in the EPA </t>
    </r>
    <r>
      <rPr>
        <i/>
        <sz val="10"/>
        <rFont val="Arial"/>
        <family val="2"/>
      </rPr>
      <t xml:space="preserve">Guidance... </t>
    </r>
    <r>
      <rPr>
        <sz val="10"/>
        <rFont val="Arial"/>
        <family val="2"/>
      </rPr>
      <t>document above.</t>
    </r>
  </si>
  <si>
    <t>Used US average for January-November, 2008.</t>
  </si>
  <si>
    <t>Used NY state-wide average January-December, 2008.</t>
  </si>
  <si>
    <t xml:space="preserve">    basically a heat pump integrated with a forced-air combustion appliance that uses natural gas, fuel oil or propane. In general, these systems use the</t>
  </si>
  <si>
    <t xml:space="preserve">    heat pump for heating until outside temperatures reach the low 40's/high 30's (F), then switch to the combustion appliance for heating. The </t>
  </si>
  <si>
    <t xml:space="preserve">    adjustment below does not apply to those types of hybrid heat pump/combustion appliance heating systems.</t>
  </si>
  <si>
    <r>
      <t xml:space="preserve">    from its rated heating season performance factor (HSPF).  Below is a procedure for determining an adjusted HSPF for your location </t>
    </r>
    <r>
      <rPr>
        <i/>
        <sz val="9"/>
        <rFont val="Arial"/>
        <family val="2"/>
      </rPr>
      <t>for an air-source</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</si>
</sst>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Red]&quot;$&quot;#,##0.00"/>
    <numFmt numFmtId="166" formatCode="&quot;$&quot;#,##0.00"/>
    <numFmt numFmtId="167" formatCode="&quot;$&quot;#,##0"/>
    <numFmt numFmtId="168" formatCode="&quot;$&quot;#,##0.000"/>
    <numFmt numFmtId="169" formatCode="&quot;$&quot;#,##0;[Red]&quot;$&quot;#,##0"/>
    <numFmt numFmtId="170" formatCode="&quot;Yes&quot;;&quot;Yes&quot;;&quot;No&quot;"/>
    <numFmt numFmtId="171" formatCode="&quot;True&quot;;&quot;True&quot;;&quot;False&quot;"/>
    <numFmt numFmtId="172" formatCode="&quot;On&quot;;&quot;On&quot;;&quot;Off&quot;"/>
    <numFmt numFmtId="173" formatCode="0.000"/>
    <numFmt numFmtId="174" formatCode="0.0"/>
    <numFmt numFmtId="175" formatCode="[$€-2]\ #,##0.00_);[Red]\([$€-2]\ #,##0.00\)"/>
    <numFmt numFmtId="176" formatCode="[$-409]dddd\,\ mmmm\ dd\,\ yyyy"/>
  </numFmts>
  <fonts count="25">
    <font>
      <sz val="10"/>
      <name val="Arial"/>
      <family val="0"/>
    </font>
    <font>
      <u val="single"/>
      <sz val="10"/>
      <color indexed="12"/>
      <name val="Arial"/>
      <family val="0"/>
    </font>
    <font>
      <b/>
      <sz val="10"/>
      <name val="Arial"/>
      <family val="2"/>
    </font>
    <font>
      <u val="single"/>
      <sz val="10"/>
      <color indexed="36"/>
      <name val="Arial"/>
      <family val="0"/>
    </font>
    <font>
      <i/>
      <sz val="10"/>
      <name val="Arial"/>
      <family val="2"/>
    </font>
    <font>
      <b/>
      <sz val="12"/>
      <name val="Arial"/>
      <family val="2"/>
    </font>
    <font>
      <i/>
      <sz val="10"/>
      <name val="Times New Roman"/>
      <family val="1"/>
    </font>
    <font>
      <sz val="10"/>
      <name val="Verdana"/>
      <family val="2"/>
    </font>
    <font>
      <b/>
      <sz val="12"/>
      <color indexed="8"/>
      <name val="Arial"/>
      <family val="2"/>
    </font>
    <font>
      <sz val="9"/>
      <name val="Arial"/>
      <family val="2"/>
    </font>
    <font>
      <b/>
      <sz val="9"/>
      <name val="Arial"/>
      <family val="2"/>
    </font>
    <font>
      <u val="single"/>
      <sz val="10"/>
      <color indexed="48"/>
      <name val="Arial"/>
      <family val="2"/>
    </font>
    <font>
      <sz val="10"/>
      <color indexed="48"/>
      <name val="Arial"/>
      <family val="2"/>
    </font>
    <font>
      <b/>
      <i/>
      <sz val="8"/>
      <name val="Arial"/>
      <family val="2"/>
    </font>
    <font>
      <sz val="9"/>
      <name val="Times New Roman"/>
      <family val="1"/>
    </font>
    <font>
      <sz val="8"/>
      <name val="Arial"/>
      <family val="0"/>
    </font>
    <font>
      <vertAlign val="superscript"/>
      <sz val="10"/>
      <name val="Arial"/>
      <family val="2"/>
    </font>
    <font>
      <vertAlign val="superscript"/>
      <sz val="9"/>
      <name val="Arial"/>
      <family val="2"/>
    </font>
    <font>
      <i/>
      <sz val="10"/>
      <color indexed="8"/>
      <name val="Arial"/>
      <family val="2"/>
    </font>
    <font>
      <b/>
      <vertAlign val="superscript"/>
      <sz val="10"/>
      <name val="Arial"/>
      <family val="2"/>
    </font>
    <font>
      <b/>
      <i/>
      <sz val="10"/>
      <name val="Arial"/>
      <family val="2"/>
    </font>
    <font>
      <b/>
      <sz val="8"/>
      <name val="Arial"/>
      <family val="2"/>
    </font>
    <font>
      <i/>
      <sz val="9"/>
      <name val="Arial"/>
      <family val="2"/>
    </font>
    <font>
      <i/>
      <sz val="10"/>
      <color indexed="63"/>
      <name val="Arial"/>
      <family val="2"/>
    </font>
    <font>
      <sz val="10"/>
      <color indexed="63"/>
      <name val="Arial"/>
      <family val="2"/>
    </font>
  </fonts>
  <fills count="13">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s>
  <borders count="41">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style="thin"/>
      <right style="thin"/>
      <top style="thin"/>
      <bottom style="medium"/>
    </border>
    <border>
      <left>
        <color indexed="63"/>
      </left>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medium"/>
    </border>
    <border>
      <left style="thin"/>
      <right>
        <color indexed="63"/>
      </right>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0" fillId="0" borderId="0" xfId="0" applyAlignment="1">
      <alignment horizontal="center" wrapText="1"/>
    </xf>
    <xf numFmtId="0" fontId="0" fillId="0" borderId="0" xfId="0" applyBorder="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7" fillId="0" borderId="0" xfId="0" applyFont="1" applyAlignment="1">
      <alignment horizontal="right" wrapText="1"/>
    </xf>
    <xf numFmtId="0" fontId="5" fillId="0" borderId="1" xfId="0" applyFont="1" applyBorder="1" applyAlignment="1">
      <alignment/>
    </xf>
    <xf numFmtId="0" fontId="2" fillId="0" borderId="2" xfId="0" applyFont="1" applyBorder="1" applyAlignment="1">
      <alignment/>
    </xf>
    <xf numFmtId="0" fontId="0" fillId="0" borderId="2" xfId="0" applyFont="1" applyBorder="1" applyAlignment="1">
      <alignment/>
    </xf>
    <xf numFmtId="0" fontId="0" fillId="0" borderId="2" xfId="0" applyFont="1" applyFill="1" applyBorder="1" applyAlignment="1">
      <alignment/>
    </xf>
    <xf numFmtId="0" fontId="1" fillId="0" borderId="2" xfId="20" applyFont="1" applyBorder="1" applyAlignment="1">
      <alignment/>
    </xf>
    <xf numFmtId="0" fontId="0" fillId="0" borderId="3" xfId="0" applyFont="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0" fontId="0" fillId="0" borderId="0" xfId="0" applyFont="1" applyFill="1" applyAlignment="1" applyProtection="1">
      <alignment horizontal="left"/>
      <protection/>
    </xf>
    <xf numFmtId="4" fontId="0" fillId="0" borderId="0" xfId="0" applyNumberFormat="1" applyFont="1" applyFill="1" applyAlignment="1" applyProtection="1">
      <alignment/>
      <protection/>
    </xf>
    <xf numFmtId="0" fontId="0" fillId="0" borderId="4" xfId="0" applyFont="1" applyBorder="1" applyAlignment="1" applyProtection="1">
      <alignment horizontal="left"/>
      <protection/>
    </xf>
    <xf numFmtId="2" fontId="0" fillId="0" borderId="0" xfId="0" applyNumberFormat="1" applyFont="1" applyFill="1" applyBorder="1" applyAlignment="1" applyProtection="1">
      <alignment/>
      <protection/>
    </xf>
    <xf numFmtId="0" fontId="4" fillId="0" borderId="2" xfId="0" applyFont="1" applyBorder="1" applyAlignment="1">
      <alignment/>
    </xf>
    <xf numFmtId="166" fontId="0" fillId="2" borderId="4" xfId="0" applyNumberFormat="1" applyFont="1" applyFill="1" applyBorder="1" applyAlignment="1" applyProtection="1">
      <alignment horizontal="right" vertical="center"/>
      <protection locked="0"/>
    </xf>
    <xf numFmtId="168" fontId="0" fillId="2" borderId="4"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protection/>
    </xf>
    <xf numFmtId="0" fontId="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3" fontId="0" fillId="0" borderId="4" xfId="0" applyNumberFormat="1" applyFont="1" applyBorder="1" applyAlignment="1" applyProtection="1">
      <alignment/>
      <protection/>
    </xf>
    <xf numFmtId="165" fontId="0" fillId="0" borderId="0" xfId="0" applyNumberFormat="1" applyFont="1" applyFill="1" applyBorder="1" applyAlignment="1" applyProtection="1" quotePrefix="1">
      <alignment/>
      <protection/>
    </xf>
    <xf numFmtId="0" fontId="0" fillId="3" borderId="5" xfId="0" applyFont="1" applyFill="1" applyBorder="1" applyAlignment="1" applyProtection="1">
      <alignment/>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7" fillId="3" borderId="0" xfId="0" applyFont="1" applyFill="1" applyBorder="1" applyAlignment="1" applyProtection="1">
      <alignment/>
      <protection/>
    </xf>
    <xf numFmtId="0" fontId="0" fillId="0" borderId="0" xfId="0" applyFill="1" applyBorder="1" applyAlignment="1" applyProtection="1">
      <alignment/>
      <protection/>
    </xf>
    <xf numFmtId="173" fontId="0" fillId="0" borderId="0" xfId="0" applyNumberFormat="1" applyFont="1" applyAlignment="1" applyProtection="1">
      <alignment/>
      <protection/>
    </xf>
    <xf numFmtId="0" fontId="0" fillId="3" borderId="0" xfId="0" applyFill="1" applyBorder="1" applyAlignment="1" applyProtection="1">
      <alignment/>
      <protection/>
    </xf>
    <xf numFmtId="9" fontId="0" fillId="0" borderId="0" xfId="0" applyNumberFormat="1" applyFont="1" applyAlignment="1" applyProtection="1">
      <alignment/>
      <protection/>
    </xf>
    <xf numFmtId="0" fontId="7" fillId="3" borderId="0" xfId="0" applyFont="1" applyFill="1" applyBorder="1" applyAlignment="1" applyProtection="1">
      <alignment wrapText="1"/>
      <protection/>
    </xf>
    <xf numFmtId="0" fontId="0" fillId="0" borderId="0" xfId="0" applyFill="1" applyBorder="1" applyAlignment="1" applyProtection="1">
      <alignment horizontal="left"/>
      <protection/>
    </xf>
    <xf numFmtId="0" fontId="0" fillId="4" borderId="6" xfId="0" applyFill="1" applyBorder="1" applyAlignment="1" applyProtection="1">
      <alignment horizontal="left"/>
      <protection/>
    </xf>
    <xf numFmtId="2" fontId="0" fillId="0" borderId="0" xfId="0" applyNumberFormat="1" applyFont="1" applyAlignment="1" applyProtection="1">
      <alignment/>
      <protection/>
    </xf>
    <xf numFmtId="0" fontId="0" fillId="4" borderId="7" xfId="0" applyFill="1" applyBorder="1" applyAlignment="1" applyProtection="1">
      <alignment horizontal="left"/>
      <protection/>
    </xf>
    <xf numFmtId="165" fontId="0" fillId="0" borderId="0" xfId="0" applyNumberFormat="1" applyFont="1" applyFill="1" applyBorder="1" applyAlignment="1" applyProtection="1">
      <alignment/>
      <protection/>
    </xf>
    <xf numFmtId="9" fontId="0" fillId="0" borderId="0" xfId="0" applyNumberFormat="1" applyFont="1" applyFill="1" applyBorder="1" applyAlignment="1" applyProtection="1">
      <alignment/>
      <protection/>
    </xf>
    <xf numFmtId="0" fontId="0" fillId="0" borderId="4" xfId="0" applyBorder="1" applyAlignment="1" applyProtection="1">
      <alignment horizontal="right" wrapText="1"/>
      <protection/>
    </xf>
    <xf numFmtId="174" fontId="0" fillId="0" borderId="4" xfId="0" applyNumberFormat="1" applyBorder="1" applyAlignment="1" applyProtection="1" quotePrefix="1">
      <alignment horizontal="right"/>
      <protection/>
    </xf>
    <xf numFmtId="0" fontId="0" fillId="0" borderId="4" xfId="0" applyBorder="1" applyAlignment="1" applyProtection="1">
      <alignment horizontal="right"/>
      <protection/>
    </xf>
    <xf numFmtId="9" fontId="0" fillId="0" borderId="4" xfId="0" applyNumberFormat="1" applyFont="1" applyBorder="1" applyAlignment="1" applyProtection="1">
      <alignment/>
      <protection/>
    </xf>
    <xf numFmtId="167" fontId="0" fillId="0" borderId="0" xfId="0" applyNumberFormat="1"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horizontal="center" wrapText="1"/>
    </xf>
    <xf numFmtId="174" fontId="0" fillId="5" borderId="8" xfId="0" applyNumberFormat="1" applyFill="1" applyBorder="1" applyAlignment="1" applyProtection="1">
      <alignment/>
      <protection locked="0"/>
    </xf>
    <xf numFmtId="174" fontId="0" fillId="2" borderId="4" xfId="0" applyNumberFormat="1" applyFont="1" applyFill="1" applyBorder="1" applyAlignment="1" applyProtection="1">
      <alignment/>
      <protection locked="0"/>
    </xf>
    <xf numFmtId="0" fontId="12" fillId="0" borderId="0" xfId="0" applyFont="1" applyFill="1" applyAlignment="1">
      <alignment/>
    </xf>
    <xf numFmtId="0" fontId="2" fillId="0" borderId="0" xfId="0" applyFont="1" applyFill="1" applyBorder="1" applyAlignment="1" applyProtection="1">
      <alignment/>
      <protection/>
    </xf>
    <xf numFmtId="3" fontId="9"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174" fontId="0" fillId="0" borderId="0" xfId="0" applyNumberForma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11" fillId="0" borderId="2" xfId="20" applyFont="1" applyBorder="1" applyAlignment="1">
      <alignment/>
    </xf>
    <xf numFmtId="0" fontId="11" fillId="0" borderId="0" xfId="20" applyFont="1" applyAlignment="1">
      <alignment/>
    </xf>
    <xf numFmtId="0" fontId="9" fillId="0" borderId="0" xfId="0" applyFont="1" applyFill="1" applyBorder="1" applyAlignment="1" applyProtection="1">
      <alignment horizontal="left"/>
      <protection/>
    </xf>
    <xf numFmtId="0" fontId="0" fillId="6" borderId="9" xfId="0" applyFont="1" applyFill="1" applyBorder="1" applyAlignment="1" applyProtection="1">
      <alignment/>
      <protection/>
    </xf>
    <xf numFmtId="0" fontId="0" fillId="6" borderId="9" xfId="0" applyFont="1" applyFill="1" applyBorder="1" applyAlignment="1" applyProtection="1">
      <alignment horizontal="left"/>
      <protection/>
    </xf>
    <xf numFmtId="4" fontId="0" fillId="6" borderId="9" xfId="0" applyNumberFormat="1" applyFont="1" applyFill="1" applyBorder="1" applyAlignment="1" applyProtection="1">
      <alignment/>
      <protection/>
    </xf>
    <xf numFmtId="4" fontId="0" fillId="6" borderId="10" xfId="0" applyNumberFormat="1" applyFont="1" applyFill="1" applyBorder="1" applyAlignment="1" applyProtection="1">
      <alignment/>
      <protection/>
    </xf>
    <xf numFmtId="0" fontId="0" fillId="6" borderId="11" xfId="0" applyFont="1" applyFill="1" applyBorder="1" applyAlignment="1" applyProtection="1">
      <alignment/>
      <protection/>
    </xf>
    <xf numFmtId="0" fontId="0" fillId="6" borderId="0" xfId="0" applyFont="1" applyFill="1" applyBorder="1" applyAlignment="1" applyProtection="1">
      <alignment/>
      <protection/>
    </xf>
    <xf numFmtId="0" fontId="0" fillId="6" borderId="0" xfId="0" applyFont="1" applyFill="1" applyBorder="1" applyAlignment="1" applyProtection="1">
      <alignment horizontal="left"/>
      <protection/>
    </xf>
    <xf numFmtId="4" fontId="0" fillId="6" borderId="0" xfId="0" applyNumberFormat="1" applyFont="1" applyFill="1" applyBorder="1" applyAlignment="1" applyProtection="1">
      <alignment/>
      <protection/>
    </xf>
    <xf numFmtId="4" fontId="0" fillId="6" borderId="5" xfId="0" applyNumberFormat="1" applyFont="1" applyFill="1" applyBorder="1" applyAlignment="1" applyProtection="1">
      <alignment/>
      <protection/>
    </xf>
    <xf numFmtId="0" fontId="0" fillId="6" borderId="12" xfId="0" applyFont="1" applyFill="1" applyBorder="1" applyAlignment="1" applyProtection="1">
      <alignment/>
      <protection/>
    </xf>
    <xf numFmtId="0" fontId="0" fillId="6" borderId="12" xfId="0" applyFont="1" applyFill="1" applyBorder="1" applyAlignment="1" applyProtection="1">
      <alignment horizontal="left"/>
      <protection/>
    </xf>
    <xf numFmtId="4" fontId="0" fillId="6" borderId="12" xfId="0" applyNumberFormat="1" applyFont="1" applyFill="1" applyBorder="1" applyAlignment="1" applyProtection="1">
      <alignment/>
      <protection/>
    </xf>
    <xf numFmtId="4" fontId="0" fillId="6" borderId="13" xfId="0" applyNumberFormat="1" applyFont="1" applyFill="1" applyBorder="1" applyAlignment="1" applyProtection="1">
      <alignment/>
      <protection/>
    </xf>
    <xf numFmtId="0" fontId="2" fillId="0" borderId="0" xfId="0" applyFont="1" applyBorder="1" applyAlignment="1">
      <alignment/>
    </xf>
    <xf numFmtId="0" fontId="0" fillId="0" borderId="2" xfId="0" applyBorder="1" applyAlignment="1">
      <alignment/>
    </xf>
    <xf numFmtId="0" fontId="11" fillId="0" borderId="2" xfId="20" applyFont="1" applyBorder="1" applyAlignment="1">
      <alignment wrapText="1"/>
    </xf>
    <xf numFmtId="0" fontId="0" fillId="0" borderId="0" xfId="0" applyFont="1" applyBorder="1" applyAlignment="1" applyProtection="1">
      <alignment horizontal="left"/>
      <protection/>
    </xf>
    <xf numFmtId="3" fontId="0" fillId="0" borderId="0" xfId="0" applyNumberFormat="1" applyFont="1" applyFill="1" applyBorder="1" applyAlignment="1" applyProtection="1">
      <alignment/>
      <protection/>
    </xf>
    <xf numFmtId="3" fontId="9" fillId="0" borderId="14" xfId="0" applyNumberFormat="1" applyFont="1" applyBorder="1" applyAlignment="1" applyProtection="1">
      <alignment/>
      <protection/>
    </xf>
    <xf numFmtId="3" fontId="9" fillId="0" borderId="4" xfId="0" applyNumberFormat="1" applyFont="1" applyBorder="1" applyAlignment="1" applyProtection="1">
      <alignment/>
      <protection/>
    </xf>
    <xf numFmtId="3" fontId="2" fillId="0" borderId="0" xfId="0" applyNumberFormat="1" applyFont="1" applyFill="1" applyBorder="1" applyAlignment="1" applyProtection="1">
      <alignment/>
      <protection/>
    </xf>
    <xf numFmtId="9" fontId="2" fillId="0" borderId="0" xfId="0" applyNumberFormat="1" applyFont="1" applyFill="1" applyBorder="1" applyAlignment="1" applyProtection="1">
      <alignment/>
      <protection/>
    </xf>
    <xf numFmtId="9" fontId="0" fillId="0" borderId="0" xfId="0" applyNumberFormat="1" applyFont="1" applyFill="1" applyBorder="1" applyAlignment="1" applyProtection="1" quotePrefix="1">
      <alignment/>
      <protection/>
    </xf>
    <xf numFmtId="173" fontId="0" fillId="0" borderId="0" xfId="0" applyNumberFormat="1" applyFont="1" applyFill="1" applyBorder="1" applyAlignment="1" applyProtection="1">
      <alignment/>
      <protection/>
    </xf>
    <xf numFmtId="0" fontId="0" fillId="0" borderId="0" xfId="0" applyFont="1" applyFill="1" applyBorder="1" applyAlignment="1">
      <alignment/>
    </xf>
    <xf numFmtId="0" fontId="9" fillId="3" borderId="0" xfId="0" applyFont="1" applyFill="1" applyBorder="1" applyAlignment="1" applyProtection="1">
      <alignment/>
      <protection/>
    </xf>
    <xf numFmtId="0" fontId="0" fillId="0" borderId="0" xfId="0" applyBorder="1" applyAlignment="1">
      <alignment wrapText="1"/>
    </xf>
    <xf numFmtId="165" fontId="0" fillId="0" borderId="15" xfId="0" applyNumberFormat="1" applyFont="1" applyFill="1" applyBorder="1" applyAlignment="1" applyProtection="1" quotePrefix="1">
      <alignment/>
      <protection/>
    </xf>
    <xf numFmtId="0" fontId="0" fillId="0" borderId="15" xfId="0" applyFont="1" applyFill="1" applyBorder="1" applyAlignment="1" applyProtection="1">
      <alignment/>
      <protection/>
    </xf>
    <xf numFmtId="0" fontId="0" fillId="0" borderId="11" xfId="0" applyFont="1" applyBorder="1" applyAlignment="1" applyProtection="1">
      <alignment/>
      <protection/>
    </xf>
    <xf numFmtId="0" fontId="0" fillId="0" borderId="16" xfId="0" applyFont="1" applyBorder="1" applyAlignment="1" applyProtection="1">
      <alignment horizontal="left"/>
      <protection/>
    </xf>
    <xf numFmtId="166" fontId="0" fillId="2" borderId="16" xfId="0" applyNumberFormat="1" applyFont="1" applyFill="1" applyBorder="1" applyAlignment="1" applyProtection="1">
      <alignment horizontal="right" vertical="center"/>
      <protection locked="0"/>
    </xf>
    <xf numFmtId="0" fontId="0" fillId="0" borderId="16" xfId="0" applyFont="1" applyBorder="1" applyAlignment="1" applyProtection="1">
      <alignment/>
      <protection/>
    </xf>
    <xf numFmtId="174" fontId="0" fillId="2" borderId="16" xfId="0" applyNumberFormat="1" applyFont="1" applyFill="1" applyBorder="1" applyAlignment="1" applyProtection="1">
      <alignment/>
      <protection locked="0"/>
    </xf>
    <xf numFmtId="9" fontId="0" fillId="0" borderId="16" xfId="0" applyNumberFormat="1" applyFont="1" applyBorder="1" applyAlignment="1" applyProtection="1">
      <alignment/>
      <protection/>
    </xf>
    <xf numFmtId="166" fontId="0" fillId="0" borderId="0" xfId="0" applyNumberFormat="1" applyFont="1" applyFill="1" applyBorder="1" applyAlignment="1" applyProtection="1">
      <alignment horizontal="right" vertical="center"/>
      <protection/>
    </xf>
    <xf numFmtId="3" fontId="9" fillId="0" borderId="17" xfId="0" applyNumberFormat="1" applyFont="1" applyBorder="1" applyAlignment="1" applyProtection="1">
      <alignment/>
      <protection/>
    </xf>
    <xf numFmtId="9" fontId="0" fillId="0" borderId="4" xfId="0" applyNumberFormat="1" applyFont="1" applyBorder="1" applyAlignment="1" applyProtection="1" quotePrefix="1">
      <alignment/>
      <protection/>
    </xf>
    <xf numFmtId="174" fontId="0" fillId="0" borderId="18" xfId="0" applyNumberFormat="1" applyBorder="1" applyAlignment="1" applyProtection="1" quotePrefix="1">
      <alignment horizontal="right"/>
      <protection/>
    </xf>
    <xf numFmtId="0" fontId="0" fillId="4" borderId="4" xfId="0" applyFill="1" applyBorder="1" applyAlignment="1" applyProtection="1">
      <alignment horizontal="center"/>
      <protection/>
    </xf>
    <xf numFmtId="0" fontId="0" fillId="4" borderId="4" xfId="0" applyFill="1" applyBorder="1" applyAlignment="1" applyProtection="1" quotePrefix="1">
      <alignment horizontal="center"/>
      <protection/>
    </xf>
    <xf numFmtId="0" fontId="0" fillId="4" borderId="19" xfId="0" applyFont="1" applyFill="1" applyBorder="1" applyAlignment="1" applyProtection="1">
      <alignment wrapText="1"/>
      <protection/>
    </xf>
    <xf numFmtId="0" fontId="0" fillId="4" borderId="20" xfId="0" applyFill="1" applyBorder="1" applyAlignment="1" applyProtection="1">
      <alignment/>
      <protection/>
    </xf>
    <xf numFmtId="0" fontId="0" fillId="4" borderId="21" xfId="0" applyFill="1" applyBorder="1" applyAlignment="1" applyProtection="1">
      <alignment/>
      <protection/>
    </xf>
    <xf numFmtId="0" fontId="0" fillId="4" borderId="22" xfId="0" applyFill="1" applyBorder="1" applyAlignment="1" applyProtection="1">
      <alignment horizontal="center"/>
      <protection/>
    </xf>
    <xf numFmtId="0" fontId="0" fillId="4" borderId="5" xfId="0" applyFill="1" applyBorder="1" applyAlignment="1" applyProtection="1">
      <alignment horizontal="center"/>
      <protection/>
    </xf>
    <xf numFmtId="174" fontId="18" fillId="5" borderId="4" xfId="0" applyNumberFormat="1" applyFont="1" applyFill="1" applyBorder="1" applyAlignment="1" applyProtection="1">
      <alignment/>
      <protection locked="0"/>
    </xf>
    <xf numFmtId="173" fontId="0" fillId="3" borderId="5" xfId="0" applyNumberFormat="1"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0" xfId="0" applyBorder="1" applyAlignment="1" applyProtection="1">
      <alignment horizontal="left" vertical="top"/>
      <protection/>
    </xf>
    <xf numFmtId="0" fontId="0" fillId="0" borderId="15" xfId="0" applyBorder="1" applyAlignment="1" applyProtection="1">
      <alignment horizontal="left" vertical="top"/>
      <protection/>
    </xf>
    <xf numFmtId="0" fontId="15" fillId="0" borderId="14" xfId="0" applyFont="1" applyFill="1" applyBorder="1" applyAlignment="1" applyProtection="1">
      <alignment horizontal="left" vertical="top" wrapText="1"/>
      <protection/>
    </xf>
    <xf numFmtId="0" fontId="15" fillId="0" borderId="14" xfId="0" applyFont="1" applyBorder="1" applyAlignment="1" applyProtection="1">
      <alignment horizontal="left" vertical="top"/>
      <protection/>
    </xf>
    <xf numFmtId="0" fontId="0" fillId="0" borderId="23" xfId="0" applyFont="1" applyBorder="1" applyAlignment="1" applyProtection="1">
      <alignment horizontal="left" vertical="top"/>
      <protection/>
    </xf>
    <xf numFmtId="0" fontId="15" fillId="0" borderId="24" xfId="0" applyFont="1" applyBorder="1" applyAlignment="1" applyProtection="1">
      <alignment horizontal="left" vertical="top"/>
      <protection/>
    </xf>
    <xf numFmtId="0" fontId="15" fillId="0" borderId="23" xfId="0" applyFont="1" applyBorder="1" applyAlignment="1" applyProtection="1">
      <alignment horizontal="left" vertical="top"/>
      <protection/>
    </xf>
    <xf numFmtId="0" fontId="15" fillId="0" borderId="14" xfId="0" applyFont="1" applyFill="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15" fillId="0" borderId="14" xfId="0" applyFont="1" applyBorder="1" applyAlignment="1" applyProtection="1">
      <alignment horizontal="left" vertical="top" wrapText="1"/>
      <protection/>
    </xf>
    <xf numFmtId="0" fontId="0" fillId="0" borderId="23" xfId="0" applyFont="1" applyBorder="1" applyAlignment="1" applyProtection="1">
      <alignment horizontal="left" vertical="top" wrapText="1"/>
      <protection/>
    </xf>
    <xf numFmtId="0" fontId="0" fillId="0" borderId="15" xfId="0" applyFont="1" applyBorder="1" applyAlignment="1" applyProtection="1">
      <alignment horizontal="left" vertical="top"/>
      <protection/>
    </xf>
    <xf numFmtId="169" fontId="0" fillId="0" borderId="23" xfId="0" applyNumberFormat="1" applyFont="1" applyFill="1" applyBorder="1" applyAlignment="1" applyProtection="1" quotePrefix="1">
      <alignment horizontal="left" vertical="top"/>
      <protection/>
    </xf>
    <xf numFmtId="0" fontId="0" fillId="7" borderId="0" xfId="0" applyFont="1" applyFill="1" applyBorder="1" applyAlignment="1" applyProtection="1">
      <alignment horizontal="left" vertical="top"/>
      <protection/>
    </xf>
    <xf numFmtId="0" fontId="0" fillId="8" borderId="0" xfId="0" applyFont="1" applyFill="1" applyBorder="1" applyAlignment="1" applyProtection="1">
      <alignment horizontal="left" vertical="top"/>
      <protection/>
    </xf>
    <xf numFmtId="0" fontId="0" fillId="0" borderId="23" xfId="0" applyBorder="1" applyAlignment="1" applyProtection="1">
      <alignment horizontal="left" vertical="top"/>
      <protection/>
    </xf>
    <xf numFmtId="3" fontId="9" fillId="0" borderId="4" xfId="0" applyNumberFormat="1" applyFont="1" applyFill="1" applyBorder="1" applyAlignment="1" applyProtection="1">
      <alignment/>
      <protection/>
    </xf>
    <xf numFmtId="0" fontId="0" fillId="9" borderId="0" xfId="0" applyFont="1" applyFill="1" applyBorder="1" applyAlignment="1" applyProtection="1">
      <alignment horizontal="left"/>
      <protection/>
    </xf>
    <xf numFmtId="3" fontId="0" fillId="9" borderId="0" xfId="0" applyNumberFormat="1" applyFont="1" applyFill="1" applyBorder="1" applyAlignment="1" applyProtection="1">
      <alignment/>
      <protection/>
    </xf>
    <xf numFmtId="165" fontId="0" fillId="9" borderId="0" xfId="0" applyNumberFormat="1" applyFont="1" applyFill="1" applyBorder="1" applyAlignment="1" applyProtection="1" quotePrefix="1">
      <alignment/>
      <protection/>
    </xf>
    <xf numFmtId="3" fontId="9" fillId="9" borderId="24" xfId="0" applyNumberFormat="1" applyFont="1" applyFill="1" applyBorder="1" applyAlignment="1" applyProtection="1">
      <alignment/>
      <protection/>
    </xf>
    <xf numFmtId="0" fontId="0" fillId="9" borderId="18" xfId="0" applyFont="1" applyFill="1" applyBorder="1" applyAlignment="1" applyProtection="1">
      <alignment/>
      <protection/>
    </xf>
    <xf numFmtId="3" fontId="9" fillId="9" borderId="14" xfId="0" applyNumberFormat="1" applyFont="1" applyFill="1" applyBorder="1" applyAlignment="1" applyProtection="1">
      <alignment/>
      <protection/>
    </xf>
    <xf numFmtId="0" fontId="0" fillId="9" borderId="4" xfId="0" applyFont="1" applyFill="1" applyBorder="1" applyAlignment="1" applyProtection="1">
      <alignment/>
      <protection/>
    </xf>
    <xf numFmtId="9" fontId="0" fillId="9" borderId="4" xfId="0" applyNumberFormat="1" applyFont="1" applyFill="1" applyBorder="1" applyAlignment="1" applyProtection="1" quotePrefix="1">
      <alignment/>
      <protection/>
    </xf>
    <xf numFmtId="0" fontId="0" fillId="9" borderId="0" xfId="0" applyFont="1" applyFill="1" applyBorder="1" applyAlignment="1" applyProtection="1">
      <alignment/>
      <protection/>
    </xf>
    <xf numFmtId="3" fontId="9" fillId="9" borderId="0" xfId="0" applyNumberFormat="1" applyFont="1" applyFill="1" applyBorder="1" applyAlignment="1" applyProtection="1">
      <alignment/>
      <protection/>
    </xf>
    <xf numFmtId="0" fontId="0" fillId="9" borderId="14" xfId="0" applyFont="1" applyFill="1" applyBorder="1" applyAlignment="1" applyProtection="1">
      <alignment/>
      <protection/>
    </xf>
    <xf numFmtId="9" fontId="0" fillId="9" borderId="4" xfId="0" applyNumberFormat="1" applyFont="1" applyFill="1" applyBorder="1" applyAlignment="1" applyProtection="1">
      <alignment/>
      <protection/>
    </xf>
    <xf numFmtId="0" fontId="2" fillId="0" borderId="25" xfId="0" applyFont="1" applyBorder="1" applyAlignment="1" applyProtection="1">
      <alignment/>
      <protection/>
    </xf>
    <xf numFmtId="0" fontId="2" fillId="0" borderId="4" xfId="0" applyFont="1" applyBorder="1" applyAlignment="1" applyProtection="1">
      <alignment/>
      <protection/>
    </xf>
    <xf numFmtId="0" fontId="2" fillId="0" borderId="26" xfId="0" applyFont="1" applyBorder="1" applyAlignment="1" applyProtection="1">
      <alignment/>
      <protection/>
    </xf>
    <xf numFmtId="0" fontId="2" fillId="4" borderId="27" xfId="0" applyFont="1" applyFill="1" applyBorder="1" applyAlignment="1" applyProtection="1">
      <alignment horizontal="center" wrapText="1"/>
      <protection/>
    </xf>
    <xf numFmtId="0" fontId="2" fillId="4" borderId="28" xfId="0" applyFont="1" applyFill="1" applyBorder="1" applyAlignment="1" applyProtection="1">
      <alignment horizontal="center" wrapText="1"/>
      <protection/>
    </xf>
    <xf numFmtId="0" fontId="2" fillId="4" borderId="29" xfId="0" applyFont="1" applyFill="1" applyBorder="1" applyAlignment="1" applyProtection="1">
      <alignment horizontal="center" wrapText="1"/>
      <protection/>
    </xf>
    <xf numFmtId="0" fontId="10" fillId="4" borderId="28" xfId="0" applyFont="1" applyFill="1" applyBorder="1" applyAlignment="1" applyProtection="1">
      <alignment horizontal="center" wrapText="1"/>
      <protection/>
    </xf>
    <xf numFmtId="0" fontId="2" fillId="10" borderId="30" xfId="0" applyFont="1" applyFill="1" applyBorder="1" applyAlignment="1" applyProtection="1">
      <alignment/>
      <protection/>
    </xf>
    <xf numFmtId="0" fontId="2" fillId="10" borderId="9" xfId="0" applyFont="1" applyFill="1" applyBorder="1" applyAlignment="1" applyProtection="1">
      <alignment/>
      <protection/>
    </xf>
    <xf numFmtId="0" fontId="0" fillId="10" borderId="9" xfId="0" applyFill="1" applyBorder="1" applyAlignment="1" applyProtection="1">
      <alignment/>
      <protection/>
    </xf>
    <xf numFmtId="0" fontId="0" fillId="10" borderId="10" xfId="0" applyFill="1" applyBorder="1" applyAlignment="1" applyProtection="1">
      <alignment/>
      <protection/>
    </xf>
    <xf numFmtId="3" fontId="0" fillId="10" borderId="10" xfId="0" applyNumberFormat="1" applyFont="1" applyFill="1" applyBorder="1" applyAlignment="1" applyProtection="1">
      <alignment/>
      <protection/>
    </xf>
    <xf numFmtId="0" fontId="0" fillId="0" borderId="14" xfId="0" applyFont="1" applyBorder="1" applyAlignment="1" applyProtection="1">
      <alignment/>
      <protection/>
    </xf>
    <xf numFmtId="3" fontId="9" fillId="0" borderId="0" xfId="0" applyNumberFormat="1" applyFont="1" applyBorder="1" applyAlignment="1" applyProtection="1">
      <alignment/>
      <protection/>
    </xf>
    <xf numFmtId="0" fontId="15" fillId="0" borderId="14" xfId="0" applyFont="1" applyBorder="1" applyAlignment="1" applyProtection="1">
      <alignment horizontal="left"/>
      <protection/>
    </xf>
    <xf numFmtId="0" fontId="0" fillId="9" borderId="31" xfId="0" applyFont="1" applyFill="1" applyBorder="1" applyAlignment="1" applyProtection="1">
      <alignment/>
      <protection/>
    </xf>
    <xf numFmtId="0" fontId="2" fillId="0" borderId="15" xfId="0" applyFont="1" applyBorder="1" applyAlignment="1" applyProtection="1">
      <alignment/>
      <protection/>
    </xf>
    <xf numFmtId="0" fontId="0" fillId="4" borderId="4" xfId="0" applyFont="1" applyFill="1" applyBorder="1" applyAlignment="1" applyProtection="1">
      <alignment wrapText="1"/>
      <protection/>
    </xf>
    <xf numFmtId="0" fontId="11" fillId="0" borderId="2" xfId="20" applyFont="1" applyBorder="1" applyAlignment="1">
      <alignment/>
    </xf>
    <xf numFmtId="0" fontId="2"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6" borderId="30" xfId="0" applyFont="1" applyFill="1" applyBorder="1" applyAlignment="1" applyProtection="1">
      <alignment/>
      <protection/>
    </xf>
    <xf numFmtId="166" fontId="0" fillId="9" borderId="0" xfId="0" applyNumberFormat="1" applyFont="1" applyFill="1" applyBorder="1" applyAlignment="1" applyProtection="1">
      <alignment horizontal="right" vertical="center"/>
      <protection/>
    </xf>
    <xf numFmtId="174" fontId="0" fillId="9" borderId="18" xfId="0" applyNumberFormat="1" applyFont="1" applyFill="1" applyBorder="1" applyAlignment="1" applyProtection="1">
      <alignment/>
      <protection/>
    </xf>
    <xf numFmtId="168" fontId="0" fillId="0" borderId="0" xfId="0" applyNumberFormat="1" applyFont="1" applyFill="1" applyBorder="1" applyAlignment="1" applyProtection="1">
      <alignment horizontal="right" vertical="center"/>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3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9" borderId="11" xfId="0" applyFill="1" applyBorder="1" applyAlignment="1" applyProtection="1">
      <alignment/>
      <protection/>
    </xf>
    <xf numFmtId="0" fontId="0" fillId="9" borderId="0" xfId="0" applyFill="1" applyBorder="1" applyAlignment="1" applyProtection="1">
      <alignment/>
      <protection/>
    </xf>
    <xf numFmtId="174" fontId="0" fillId="9" borderId="4" xfId="0" applyNumberFormat="1" applyFont="1" applyFill="1" applyBorder="1" applyAlignment="1" applyProtection="1">
      <alignment/>
      <protection/>
    </xf>
    <xf numFmtId="0" fontId="0" fillId="0" borderId="0" xfId="0" applyFill="1" applyAlignment="1" applyProtection="1">
      <alignment/>
      <protection/>
    </xf>
    <xf numFmtId="174" fontId="0" fillId="0" borderId="0" xfId="0" applyNumberFormat="1" applyFont="1" applyFill="1" applyBorder="1" applyAlignment="1" applyProtection="1">
      <alignment/>
      <protection/>
    </xf>
    <xf numFmtId="0" fontId="0" fillId="3" borderId="0" xfId="0" applyFont="1" applyFill="1" applyBorder="1" applyAlignment="1" applyProtection="1">
      <alignment/>
      <protection/>
    </xf>
    <xf numFmtId="0" fontId="0" fillId="0" borderId="0" xfId="0" applyFill="1" applyBorder="1" applyAlignment="1" applyProtection="1">
      <alignment horizontal="center" wrapText="1"/>
      <protection/>
    </xf>
    <xf numFmtId="165" fontId="0" fillId="11" borderId="4" xfId="0" applyNumberFormat="1" applyFont="1" applyFill="1" applyBorder="1" applyAlignment="1" applyProtection="1" quotePrefix="1">
      <alignment/>
      <protection locked="0"/>
    </xf>
    <xf numFmtId="165" fontId="0" fillId="11" borderId="19" xfId="0" applyNumberFormat="1" applyFont="1" applyFill="1" applyBorder="1" applyAlignment="1" applyProtection="1" quotePrefix="1">
      <alignment/>
      <protection locked="0"/>
    </xf>
    <xf numFmtId="165" fontId="0" fillId="11" borderId="16" xfId="0" applyNumberFormat="1" applyFont="1" applyFill="1" applyBorder="1" applyAlignment="1" applyProtection="1" quotePrefix="1">
      <alignment/>
      <protection locked="0"/>
    </xf>
    <xf numFmtId="0" fontId="0" fillId="0" borderId="0" xfId="0" applyBorder="1" applyAlignment="1">
      <alignment horizontal="left"/>
    </xf>
    <xf numFmtId="0" fontId="0" fillId="0" borderId="0" xfId="0" applyBorder="1" applyAlignment="1">
      <alignment horizontal="left" vertical="top" wrapText="1"/>
    </xf>
    <xf numFmtId="0" fontId="12" fillId="0" borderId="0" xfId="0" applyFont="1" applyFill="1" applyBorder="1" applyAlignment="1">
      <alignment horizontal="left"/>
    </xf>
    <xf numFmtId="0" fontId="11" fillId="0" borderId="0" xfId="20" applyFont="1" applyFill="1" applyBorder="1" applyAlignment="1" applyProtection="1">
      <alignment/>
      <protection locked="0"/>
    </xf>
    <xf numFmtId="0" fontId="12" fillId="12" borderId="0" xfId="0" applyFont="1" applyFill="1" applyBorder="1" applyAlignment="1">
      <alignment horizontal="left"/>
    </xf>
    <xf numFmtId="0" fontId="20" fillId="12" borderId="0" xfId="0" applyFont="1" applyFill="1" applyBorder="1" applyAlignment="1">
      <alignment horizontal="left"/>
    </xf>
    <xf numFmtId="0" fontId="0" fillId="12" borderId="0" xfId="0" applyFont="1" applyFill="1" applyBorder="1" applyAlignment="1">
      <alignment horizontal="left"/>
    </xf>
    <xf numFmtId="0" fontId="12" fillId="12" borderId="0" xfId="0" applyFont="1" applyFill="1" applyAlignment="1">
      <alignment/>
    </xf>
    <xf numFmtId="0" fontId="12" fillId="0" borderId="0" xfId="0" applyFont="1" applyBorder="1" applyAlignment="1">
      <alignment horizontal="left"/>
    </xf>
    <xf numFmtId="0" fontId="12" fillId="0" borderId="0" xfId="0" applyFont="1" applyFill="1" applyBorder="1" applyAlignment="1">
      <alignment/>
    </xf>
    <xf numFmtId="0" fontId="0" fillId="12" borderId="0" xfId="20" applyFont="1" applyFill="1" applyBorder="1" applyAlignment="1" applyProtection="1">
      <alignment/>
      <protection locked="0"/>
    </xf>
    <xf numFmtId="0" fontId="12" fillId="12" borderId="0" xfId="0" applyFont="1" applyFill="1" applyBorder="1" applyAlignment="1">
      <alignment/>
    </xf>
    <xf numFmtId="0" fontId="11" fillId="0" borderId="0" xfId="20" applyFont="1" applyBorder="1" applyAlignment="1" applyProtection="1">
      <alignment/>
      <protection locked="0"/>
    </xf>
    <xf numFmtId="0" fontId="2" fillId="0" borderId="0" xfId="0" applyFont="1" applyBorder="1" applyAlignment="1">
      <alignment horizontal="left"/>
    </xf>
    <xf numFmtId="0" fontId="11" fillId="12" borderId="0" xfId="20" applyFont="1" applyFill="1" applyBorder="1" applyAlignment="1" applyProtection="1">
      <alignment/>
      <protection locked="0"/>
    </xf>
    <xf numFmtId="0" fontId="2" fillId="0" borderId="8" xfId="0" applyFont="1" applyBorder="1" applyAlignment="1">
      <alignment/>
    </xf>
    <xf numFmtId="0" fontId="2" fillId="0" borderId="1" xfId="0" applyFont="1" applyBorder="1" applyAlignment="1">
      <alignment/>
    </xf>
    <xf numFmtId="0" fontId="0" fillId="0" borderId="4" xfId="0" applyBorder="1" applyAlignment="1">
      <alignment horizontal="left" vertical="top" wrapText="1"/>
    </xf>
    <xf numFmtId="0" fontId="11" fillId="0" borderId="4" xfId="20" applyFont="1" applyFill="1" applyBorder="1" applyAlignment="1" applyProtection="1">
      <alignment/>
      <protection locked="0"/>
    </xf>
    <xf numFmtId="0" fontId="0" fillId="0" borderId="4" xfId="0" applyBorder="1" applyAlignment="1">
      <alignment/>
    </xf>
    <xf numFmtId="0" fontId="0" fillId="0" borderId="4" xfId="0" applyFont="1" applyBorder="1" applyAlignment="1">
      <alignment horizontal="left"/>
    </xf>
    <xf numFmtId="0" fontId="20" fillId="0" borderId="4" xfId="0" applyFont="1" applyBorder="1" applyAlignment="1">
      <alignment horizontal="left"/>
    </xf>
    <xf numFmtId="0" fontId="11" fillId="0" borderId="4" xfId="20" applyFont="1" applyBorder="1" applyAlignment="1" applyProtection="1">
      <alignment/>
      <protection locked="0"/>
    </xf>
    <xf numFmtId="0" fontId="0" fillId="0" borderId="4" xfId="20" applyFont="1" applyFill="1" applyBorder="1" applyAlignment="1" applyProtection="1">
      <alignment/>
      <protection locked="0"/>
    </xf>
    <xf numFmtId="0" fontId="2" fillId="0" borderId="1" xfId="0" applyFont="1" applyFill="1" applyBorder="1" applyAlignment="1">
      <alignment/>
    </xf>
    <xf numFmtId="0" fontId="0" fillId="0" borderId="4" xfId="0" applyFill="1" applyBorder="1" applyAlignment="1">
      <alignment horizontal="left"/>
    </xf>
    <xf numFmtId="0" fontId="0" fillId="0" borderId="4" xfId="0" applyFont="1" applyFill="1" applyBorder="1" applyAlignment="1">
      <alignment horizontal="left"/>
    </xf>
    <xf numFmtId="0" fontId="0" fillId="0" borderId="4" xfId="0" applyBorder="1" applyAlignment="1">
      <alignment horizontal="left"/>
    </xf>
    <xf numFmtId="0" fontId="11" fillId="0" borderId="4" xfId="20" applyFont="1" applyBorder="1" applyAlignment="1">
      <alignment/>
    </xf>
    <xf numFmtId="0" fontId="2" fillId="0" borderId="14" xfId="0" applyFont="1" applyBorder="1" applyAlignment="1">
      <alignment/>
    </xf>
    <xf numFmtId="0" fontId="0" fillId="0" borderId="14" xfId="0" applyFont="1" applyFill="1" applyBorder="1" applyAlignment="1">
      <alignment horizontal="left"/>
    </xf>
    <xf numFmtId="0" fontId="2" fillId="0" borderId="30" xfId="0" applyFont="1" applyBorder="1" applyAlignment="1">
      <alignment horizontal="left" vertical="top" wrapText="1"/>
    </xf>
    <xf numFmtId="0" fontId="0" fillId="0" borderId="18" xfId="0" applyBorder="1" applyAlignment="1">
      <alignment horizontal="left" vertical="top" wrapText="1"/>
    </xf>
    <xf numFmtId="0" fontId="2" fillId="0" borderId="8" xfId="0" applyFont="1" applyBorder="1" applyAlignment="1">
      <alignment vertical="top" wrapText="1"/>
    </xf>
    <xf numFmtId="0" fontId="11" fillId="0" borderId="18" xfId="20" applyFont="1" applyFill="1" applyBorder="1" applyAlignment="1" applyProtection="1">
      <alignment/>
      <protection locked="0"/>
    </xf>
    <xf numFmtId="0" fontId="2" fillId="0" borderId="8" xfId="0" applyFont="1" applyFill="1" applyBorder="1" applyAlignment="1">
      <alignment horizontal="left" vertical="top" wrapText="1"/>
    </xf>
    <xf numFmtId="0" fontId="14" fillId="0" borderId="0" xfId="0" applyFont="1" applyAlignment="1">
      <alignment horizontal="right" wrapText="1"/>
    </xf>
    <xf numFmtId="0" fontId="2" fillId="6" borderId="11" xfId="0" applyFont="1" applyFill="1" applyBorder="1" applyAlignment="1" applyProtection="1">
      <alignment/>
      <protection/>
    </xf>
    <xf numFmtId="0" fontId="2" fillId="6" borderId="33" xfId="0" applyFont="1" applyFill="1" applyBorder="1" applyAlignment="1" applyProtection="1">
      <alignment/>
      <protection/>
    </xf>
    <xf numFmtId="3" fontId="0" fillId="2" borderId="4" xfId="0" applyNumberFormat="1" applyFont="1" applyFill="1" applyBorder="1" applyAlignment="1" applyProtection="1">
      <alignment/>
      <protection locked="0"/>
    </xf>
    <xf numFmtId="3" fontId="0" fillId="2" borderId="16" xfId="0" applyNumberFormat="1" applyFont="1" applyFill="1" applyBorder="1" applyAlignment="1" applyProtection="1">
      <alignment/>
      <protection locked="0"/>
    </xf>
    <xf numFmtId="0" fontId="13" fillId="0" borderId="0" xfId="0" applyFont="1" applyAlignment="1" applyProtection="1">
      <alignment/>
      <protection/>
    </xf>
    <xf numFmtId="0" fontId="11" fillId="0" borderId="0" xfId="20" applyFont="1" applyFill="1" applyBorder="1" applyAlignment="1" applyProtection="1">
      <alignment horizontal="left"/>
      <protection locked="0"/>
    </xf>
    <xf numFmtId="165" fontId="0" fillId="11" borderId="19" xfId="0" applyNumberFormat="1" applyFont="1" applyFill="1" applyBorder="1" applyAlignment="1" applyProtection="1" quotePrefix="1">
      <alignment/>
      <protection/>
    </xf>
    <xf numFmtId="165" fontId="0" fillId="9" borderId="15" xfId="0" applyNumberFormat="1" applyFont="1" applyFill="1" applyBorder="1" applyAlignment="1" applyProtection="1" quotePrefix="1">
      <alignment/>
      <protection/>
    </xf>
    <xf numFmtId="165" fontId="0" fillId="11" borderId="15" xfId="0" applyNumberFormat="1" applyFont="1" applyFill="1" applyBorder="1" applyAlignment="1" applyProtection="1" quotePrefix="1">
      <alignment/>
      <protection/>
    </xf>
    <xf numFmtId="165" fontId="0" fillId="11" borderId="34" xfId="0" applyNumberFormat="1" applyFont="1" applyFill="1" applyBorder="1" applyAlignment="1" applyProtection="1" quotePrefix="1">
      <alignment/>
      <protection/>
    </xf>
    <xf numFmtId="0" fontId="11" fillId="0" borderId="0" xfId="20" applyFont="1" applyFill="1" applyBorder="1" applyAlignment="1" applyProtection="1">
      <alignment horizontal="left"/>
      <protection/>
    </xf>
    <xf numFmtId="9" fontId="0" fillId="9" borderId="35" xfId="0" applyNumberFormat="1" applyFont="1" applyFill="1" applyBorder="1" applyAlignment="1" applyProtection="1">
      <alignment/>
      <protection/>
    </xf>
    <xf numFmtId="9" fontId="0" fillId="0" borderId="19" xfId="0" applyNumberFormat="1" applyFont="1" applyBorder="1" applyAlignment="1" applyProtection="1">
      <alignment/>
      <protection/>
    </xf>
    <xf numFmtId="0" fontId="2" fillId="4" borderId="10" xfId="0" applyFont="1" applyFill="1" applyBorder="1" applyAlignment="1" applyProtection="1">
      <alignment horizontal="center" wrapText="1"/>
      <protection/>
    </xf>
    <xf numFmtId="165" fontId="0" fillId="11" borderId="4" xfId="0" applyNumberFormat="1" applyFont="1" applyFill="1" applyBorder="1" applyAlignment="1" applyProtection="1" quotePrefix="1">
      <alignment/>
      <protection/>
    </xf>
    <xf numFmtId="0" fontId="11" fillId="9" borderId="15" xfId="20" applyFont="1" applyFill="1" applyBorder="1" applyAlignment="1" applyProtection="1">
      <alignment horizontal="left"/>
      <protection/>
    </xf>
    <xf numFmtId="0" fontId="11" fillId="0" borderId="15" xfId="20" applyFont="1" applyFill="1" applyBorder="1" applyAlignment="1" applyProtection="1">
      <alignment horizontal="left"/>
      <protection locked="0"/>
    </xf>
    <xf numFmtId="165" fontId="0" fillId="0" borderId="23" xfId="0" applyNumberFormat="1" applyFont="1" applyFill="1" applyBorder="1" applyAlignment="1" applyProtection="1" quotePrefix="1">
      <alignment/>
      <protection/>
    </xf>
    <xf numFmtId="0" fontId="15" fillId="0" borderId="36" xfId="0" applyFont="1" applyBorder="1" applyAlignment="1" applyProtection="1">
      <alignment horizontal="left"/>
      <protection locked="0"/>
    </xf>
    <xf numFmtId="0" fontId="11" fillId="9" borderId="36" xfId="20" applyFont="1" applyFill="1" applyBorder="1" applyAlignment="1" applyProtection="1">
      <alignment horizontal="left"/>
      <protection/>
    </xf>
    <xf numFmtId="0" fontId="15" fillId="0" borderId="2" xfId="0" applyFont="1" applyBorder="1" applyAlignment="1" applyProtection="1">
      <alignment horizontal="left"/>
      <protection locked="0"/>
    </xf>
    <xf numFmtId="0" fontId="15" fillId="0" borderId="36" xfId="0" applyFont="1" applyFill="1" applyBorder="1" applyAlignment="1" applyProtection="1">
      <alignment horizontal="left"/>
      <protection locked="0"/>
    </xf>
    <xf numFmtId="0" fontId="15" fillId="0" borderId="37" xfId="0" applyFont="1" applyFill="1" applyBorder="1" applyAlignment="1" applyProtection="1">
      <alignment horizontal="left"/>
      <protection locked="0"/>
    </xf>
    <xf numFmtId="0" fontId="0" fillId="0" borderId="2" xfId="0" applyFont="1" applyBorder="1" applyAlignment="1" applyProtection="1">
      <alignment horizontal="left"/>
      <protection locked="0"/>
    </xf>
    <xf numFmtId="0" fontId="15" fillId="0" borderId="38" xfId="0" applyFont="1" applyBorder="1" applyAlignment="1" applyProtection="1">
      <alignment horizontal="left"/>
      <protection locked="0"/>
    </xf>
    <xf numFmtId="0" fontId="10" fillId="0" borderId="39" xfId="0" applyFont="1" applyFill="1" applyBorder="1" applyAlignment="1" applyProtection="1">
      <alignment horizontal="left" wrapText="1"/>
      <protection/>
    </xf>
    <xf numFmtId="0" fontId="2" fillId="0" borderId="40" xfId="0" applyFont="1" applyFill="1" applyBorder="1" applyAlignment="1" applyProtection="1">
      <alignment horizontal="center" wrapText="1"/>
      <protection/>
    </xf>
    <xf numFmtId="14" fontId="21" fillId="0" borderId="0" xfId="0" applyNumberFormat="1" applyFont="1" applyAlignment="1" applyProtection="1" quotePrefix="1">
      <alignment horizontal="left"/>
      <protection/>
    </xf>
    <xf numFmtId="0" fontId="11" fillId="0" borderId="2" xfId="20" applyFont="1" applyFill="1" applyBorder="1" applyAlignment="1">
      <alignment/>
    </xf>
    <xf numFmtId="0" fontId="23" fillId="0" borderId="2" xfId="0" applyFont="1" applyBorder="1" applyAlignment="1">
      <alignment/>
    </xf>
    <xf numFmtId="0" fontId="0" fillId="0" borderId="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yserda.org/Energy_Information/nyeph.asp" TargetMode="External" /><Relationship Id="rId2" Type="http://schemas.openxmlformats.org/officeDocument/2006/relationships/hyperlink" Target="http://tonto.eia.doe.gov/dnav/pet/pet_pri_prop_a_EPLLPA_PRT_cpgal_m.htm" TargetMode="External" /><Relationship Id="rId3" Type="http://schemas.openxmlformats.org/officeDocument/2006/relationships/hyperlink" Target="http://tonto.eia.doe.gov/dnav/ng/ng_pri_sum_a_EPG0_PRS_DMcf_m.htm" TargetMode="External" /><Relationship Id="rId4" Type="http://schemas.openxmlformats.org/officeDocument/2006/relationships/hyperlink" Target="http://tonto.eia.doe.gov/dnav/pet/pet_pri_dist_a_EPD2_PRT_cpgal_m.htm" TargetMode="External" /><Relationship Id="rId5" Type="http://schemas.openxmlformats.org/officeDocument/2006/relationships/hyperlink" Target="http://www.eia.doe.gov/cneaf/electricity/epm/epmxlfile5_6_b.xls" TargetMode="External" /><Relationship Id="rId6" Type="http://schemas.openxmlformats.org/officeDocument/2006/relationships/hyperlink" Target="http://www.hearth.com/econtent/index.php/fuels/" TargetMode="External" /><Relationship Id="rId7" Type="http://schemas.openxmlformats.org/officeDocument/2006/relationships/hyperlink" Target="http://www.hearth.com/econtent/index.php/fuels/" TargetMode="External" /><Relationship Id="rId8" Type="http://schemas.openxmlformats.org/officeDocument/2006/relationships/hyperlink" Target="http://www.hearth.com/econtent/index.php/fuels/" TargetMode="External" /><Relationship Id="rId9" Type="http://schemas.openxmlformats.org/officeDocument/2006/relationships/hyperlink" Target="http://www.hearth.com/econtent/index.php/fuels/"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tonto.eia.doe.gov/oog/info/twip/twip_distillate.html" TargetMode="External" /><Relationship Id="rId2" Type="http://schemas.openxmlformats.org/officeDocument/2006/relationships/hyperlink" Target="http://www.eia.doe.gov/pub/oil_gas/petroleum/data_publications/weekly_petroleum_status_report/current/pdf/tablec1.pdf" TargetMode="External" /><Relationship Id="rId3" Type="http://schemas.openxmlformats.org/officeDocument/2006/relationships/hyperlink" Target="http://www.nyserda.org/Energy_Information/nyeph.asp" TargetMode="External" /><Relationship Id="rId4" Type="http://schemas.openxmlformats.org/officeDocument/2006/relationships/hyperlink" Target="http://www.eia.doe.gov/emeu/mer/prices.html" TargetMode="External" /><Relationship Id="rId5" Type="http://schemas.openxmlformats.org/officeDocument/2006/relationships/hyperlink" Target="http://www.eia.doe.gov/emeu/mer/prices.html" TargetMode="External" /><Relationship Id="rId6" Type="http://schemas.openxmlformats.org/officeDocument/2006/relationships/hyperlink" Target="http://www.eia.doe.gov/cneaf/electricity/epm/table5_6_a.html" TargetMode="External" /><Relationship Id="rId7" Type="http://schemas.openxmlformats.org/officeDocument/2006/relationships/hyperlink" Target="http://www.eia.doe.gov/cneaf/electricity/epm/table5_6_b.html" TargetMode="External" /><Relationship Id="rId8" Type="http://schemas.openxmlformats.org/officeDocument/2006/relationships/hyperlink" Target="http://www.eia.doe.gov/cneaf/electricity/epa/average_price_state.xls" TargetMode="External" /><Relationship Id="rId9" Type="http://schemas.openxmlformats.org/officeDocument/2006/relationships/hyperlink" Target="http://tonto.eia.doe.gov/dnav/pet/pet_pri_dist_a_EPD2_PRT_cpgal_m.htm" TargetMode="External" /><Relationship Id="rId10" Type="http://schemas.openxmlformats.org/officeDocument/2006/relationships/hyperlink" Target="http://tonto.eia.doe.gov/dnav/pet/pet_pri_wfr_a_EPD2F_prs_cpgal_w.htm" TargetMode="External" /><Relationship Id="rId11" Type="http://schemas.openxmlformats.org/officeDocument/2006/relationships/hyperlink" Target="http://www.eia.doe.gov/emeu/mer/prices.html" TargetMode="External" /><Relationship Id="rId12" Type="http://schemas.openxmlformats.org/officeDocument/2006/relationships/hyperlink" Target="http://www.eia.doe.gov/emeu/mer/prices.html" TargetMode="External" /><Relationship Id="rId13" Type="http://schemas.openxmlformats.org/officeDocument/2006/relationships/hyperlink" Target="http://www.eia.doe.gov/emeu/mer/prices.html" TargetMode="External" /><Relationship Id="rId14" Type="http://schemas.openxmlformats.org/officeDocument/2006/relationships/hyperlink" Target="http://tonto.eia.doe.gov/dnav/ng/ng_pri_sum_a_EPG0_PRS_DMcf_m.htm" TargetMode="External" /><Relationship Id="rId15" Type="http://schemas.openxmlformats.org/officeDocument/2006/relationships/hyperlink" Target="http://tonto.eia.doe.gov/oog/info/ngw/ngupdate.asp" TargetMode="External" /><Relationship Id="rId16" Type="http://schemas.openxmlformats.org/officeDocument/2006/relationships/hyperlink" Target="http://tonto.eia.doe.gov/dnav/ng/ng_pri_fut_s1_d.htm" TargetMode="External" /><Relationship Id="rId17" Type="http://schemas.openxmlformats.org/officeDocument/2006/relationships/hyperlink" Target="http://www.eia.doe.gov/emeu/mer/prices.html" TargetMode="External" /><Relationship Id="rId18" Type="http://schemas.openxmlformats.org/officeDocument/2006/relationships/hyperlink" Target="http://tonto.eia.doe.gov/dnav/pet/pet_pri_wfr_a_EPLLPA_PRS_cpgal_w.htm" TargetMode="External" /><Relationship Id="rId19" Type="http://schemas.openxmlformats.org/officeDocument/2006/relationships/hyperlink" Target="http://www.eia.doe.gov/pub/oil_gas/petroleum/data_publications/weekly_petroleum_status_report/current/pdf/tablec3.pdf" TargetMode="External" /><Relationship Id="rId20" Type="http://schemas.openxmlformats.org/officeDocument/2006/relationships/hyperlink" Target="http://tonto.eia.doe.gov/dnav/pet/pet_pri_spt_s1_d.htm" TargetMode="External" /><Relationship Id="rId21" Type="http://schemas.openxmlformats.org/officeDocument/2006/relationships/hyperlink" Target="http://tonto.eia.doe.gov/dnav/pet/pet_pri_fut_s1_d.htm" TargetMode="External" /><Relationship Id="rId22" Type="http://schemas.openxmlformats.org/officeDocument/2006/relationships/hyperlink" Target="http://tonto.eia.doe.gov/dnav/pet/pet_pri_fut_s1_d.htm" TargetMode="External" /><Relationship Id="rId23" Type="http://schemas.openxmlformats.org/officeDocument/2006/relationships/hyperlink" Target="http://tonto.eia.doe.gov/dnav/pet/pet_pri_prop_a_EPLLPA_PRT_cpgal_m.htm" TargetMode="External" /><Relationship Id="rId24" Type="http://schemas.openxmlformats.org/officeDocument/2006/relationships/hyperlink" Target="http://www.eia.doe.gov/emeu/steo/pub/contents.html" TargetMode="External" /><Relationship Id="rId25" Type="http://schemas.openxmlformats.org/officeDocument/2006/relationships/hyperlink" Target="http://www.eia.doe.gov/oiaf/aeo/supplement/supref.html" TargetMode="External" /><Relationship Id="rId26" Type="http://schemas.openxmlformats.org/officeDocument/2006/relationships/hyperlink" Target="http://www.eia.doe.gov/emeu/steo/pub/contents.html" TargetMode="External" /><Relationship Id="rId27" Type="http://schemas.openxmlformats.org/officeDocument/2006/relationships/hyperlink" Target="http://www.eia.doe.gov/oiaf/aeo/supplement/supref.html" TargetMode="External" /><Relationship Id="rId28" Type="http://schemas.openxmlformats.org/officeDocument/2006/relationships/hyperlink" Target="http://www.eia.doe.gov/emeu/steo/pub/contents.html" TargetMode="External" /><Relationship Id="rId29" Type="http://schemas.openxmlformats.org/officeDocument/2006/relationships/hyperlink" Target="http://www.eia.doe.gov/oiaf/aeo/supplement/supref.html" TargetMode="External" /><Relationship Id="rId30" Type="http://schemas.openxmlformats.org/officeDocument/2006/relationships/hyperlink" Target="http://www.eia.doe.gov/emeu/steo/pub/contents.html" TargetMode="External" /><Relationship Id="rId31" Type="http://schemas.openxmlformats.org/officeDocument/2006/relationships/hyperlink" Target="http://www.eia.doe.gov/oiaf/aeo/supplement/supref.html" TargetMode="External" /><Relationship Id="rId32" Type="http://schemas.openxmlformats.org/officeDocument/2006/relationships/hyperlink" Target="http://www.eia.doe.gov/emeu/mer/prices.html" TargetMode="External" /><Relationship Id="rId33" Type="http://schemas.openxmlformats.org/officeDocument/2006/relationships/hyperlink" Target="http://tonto.eia.doe.gov/dnav/pet/pet_pri_refoth_a_EPPK_PTG_cpgal_m.htm" TargetMode="External" /><Relationship Id="rId34" Type="http://schemas.openxmlformats.org/officeDocument/2006/relationships/hyperlink" Target="http://www.hearth.com/econtent/index.php/fuels/" TargetMode="External" /><Relationship Id="rId35" Type="http://schemas.openxmlformats.org/officeDocument/2006/relationships/hyperlink" Target="http://www.hearth.com/econtent/index.php/fuels/" TargetMode="External" /><Relationship Id="rId36" Type="http://schemas.openxmlformats.org/officeDocument/2006/relationships/hyperlink" Target="http://www.hearth.com/econtent/index.php/fuels/" TargetMode="External" /><Relationship Id="rId37" Type="http://schemas.openxmlformats.org/officeDocument/2006/relationships/hyperlink" Target="http://www.hearth.com/econtent/index.php/fuels/" TargetMode="External" /><Relationship Id="rId3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aer/pdf/pages/sec13_1.pdf" TargetMode="External" /><Relationship Id="rId2" Type="http://schemas.openxmlformats.org/officeDocument/2006/relationships/hyperlink" Target="http://www.eia.doe.gov/emeu/aer/pdf/pages/sec13_4.pdf" TargetMode="External" /><Relationship Id="rId3" Type="http://schemas.openxmlformats.org/officeDocument/2006/relationships/hyperlink" Target="http://www.eia.doe.gov/emeu/aer/pdf/pages/sec13_6.pdf" TargetMode="External" /><Relationship Id="rId4" Type="http://schemas.openxmlformats.org/officeDocument/2006/relationships/hyperlink" Target="http://www.eia.doe.gov/emeu/aer/pdf/pages/sec13_5.pdf" TargetMode="External" /><Relationship Id="rId5" Type="http://schemas.openxmlformats.org/officeDocument/2006/relationships/hyperlink" Target="http://www.eia.doe.gov/emeu/aer/pdf/pages/sec13_12.pdf" TargetMode="External" /><Relationship Id="rId6" Type="http://schemas.openxmlformats.org/officeDocument/2006/relationships/hyperlink" Target="http://www.eia.doe.gov/emeu/aer/pdf/pages/sec13_13.pdf" TargetMode="Externa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ri.org/" TargetMode="External" /><Relationship Id="rId2" Type="http://schemas.openxmlformats.org/officeDocument/2006/relationships/hyperlink" Target="http://www.ngwa.org/" TargetMode="External" /><Relationship Id="rId3" Type="http://schemas.openxmlformats.org/officeDocument/2006/relationships/hyperlink" Target="http://www.igshpa.okstate.edu/" TargetMode="External" /><Relationship Id="rId4" Type="http://schemas.openxmlformats.org/officeDocument/2006/relationships/hyperlink" Target="http://www.gamanet.org/" TargetMode="External" /><Relationship Id="rId5" Type="http://schemas.openxmlformats.org/officeDocument/2006/relationships/hyperlink" Target="http://www.gamanet.org/gama/inforesources.nsf/vAllDocs/Education?OpenDocument" TargetMode="External" /><Relationship Id="rId6" Type="http://schemas.openxmlformats.org/officeDocument/2006/relationships/hyperlink" Target="http://www.eere.energy.gov/buildings/appliance_standards" TargetMode="External" /><Relationship Id="rId7" Type="http://schemas.openxmlformats.org/officeDocument/2006/relationships/hyperlink" Target="http://www.energystar.gov/" TargetMode="External" /><Relationship Id="rId8" Type="http://schemas.openxmlformats.org/officeDocument/2006/relationships/hyperlink" Target="http://www.ftc.gov/bcp/conline/edcams/eande/index.html" TargetMode="External" /><Relationship Id="rId9" Type="http://schemas.openxmlformats.org/officeDocument/2006/relationships/hyperlink" Target="http://heartheducation.org/" TargetMode="External" /><Relationship Id="rId10" Type="http://schemas.openxmlformats.org/officeDocument/2006/relationships/hyperlink" Target="http://hearth.com/" TargetMode="External" /><Relationship Id="rId11" Type="http://schemas.openxmlformats.org/officeDocument/2006/relationships/hyperlink" Target="http://www.acca.org/" TargetMode="External" /><Relationship Id="rId12" Type="http://schemas.openxmlformats.org/officeDocument/2006/relationships/hyperlink" Target="http://www.ashrae.org/" TargetMode="External" /><Relationship Id="rId13" Type="http://schemas.openxmlformats.org/officeDocument/2006/relationships/hyperlink" Target="http://www.gamanet.org/" TargetMode="External" /><Relationship Id="rId14" Type="http://schemas.openxmlformats.org/officeDocument/2006/relationships/hyperlink" Target="http://www.geoexchange.org/" TargetMode="External" /><Relationship Id="rId15" Type="http://schemas.openxmlformats.org/officeDocument/2006/relationships/hyperlink" Target="http://www.eere.energy.gov/consumer/" TargetMode="External" /><Relationship Id="rId16" Type="http://schemas.openxmlformats.org/officeDocument/2006/relationships/hyperlink" Target="http://www.cdc.gov/nasd/docs/d001201-d001300/d001235/d001235.html" TargetMode="External" /><Relationship Id="rId17" Type="http://schemas.openxmlformats.org/officeDocument/2006/relationships/hyperlink" Target="http://www.woodheat.org/" TargetMode="External" /><Relationship Id="rId18" Type="http://schemas.openxmlformats.org/officeDocument/2006/relationships/hyperlink" Target="http://www.pelletheat.org/2/index/index.html" TargetMode="External" /><Relationship Id="rId19" Type="http://schemas.openxmlformats.org/officeDocument/2006/relationships/hyperlink" Target="http://energy.cas.psu.edu/energycontent.html" TargetMode="External" /><Relationship Id="rId20" Type="http://schemas.openxmlformats.org/officeDocument/2006/relationships/hyperlink" Target="http://www.fsec.ucf.edu/en/publications/html/fsec-pf-413-04/" TargetMode="External" /><Relationship Id="rId21" Type="http://schemas.openxmlformats.org/officeDocument/2006/relationships/hyperlink" Target="http://aridirectory.org/" TargetMode="External" /><Relationship Id="rId22" Type="http://schemas.openxmlformats.org/officeDocument/2006/relationships/hyperlink" Target="http://www.epa.gov/Compliance/resources/publications/monitoring/caa/woodstoves/certifiedwood.pdf" TargetMode="External" /><Relationship Id="rId23" Type="http://schemas.openxmlformats.org/officeDocument/2006/relationships/hyperlink" Target="http://www.epa.gov/woodstoves/pdfs/guidance_quantfying_jan.pdf" TargetMode="External" /><Relationship Id="rId24" Type="http://schemas.openxmlformats.org/officeDocument/2006/relationships/hyperlink" Target="http://www.epa.gov/Compliance/resources/publications/monitoring/caa/woodstoves/certifiedwood.pdf" TargetMode="External" /><Relationship Id="rId25" Type="http://schemas.openxmlformats.org/officeDocument/2006/relationships/hyperlink" Target="http://www.epa.gov/woodstoves/pdfs/guidance_quantfying_jan.pdf" TargetMode="External" /><Relationship Id="rId2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186"/>
  <sheetViews>
    <sheetView tabSelected="1" workbookViewId="0" topLeftCell="A1">
      <selection activeCell="A1" sqref="A1"/>
    </sheetView>
  </sheetViews>
  <sheetFormatPr defaultColWidth="9.140625" defaultRowHeight="12.75"/>
  <cols>
    <col min="1" max="1" width="14.140625" style="0" customWidth="1"/>
    <col min="2" max="2" width="12.57421875" style="0" customWidth="1"/>
    <col min="3" max="3" width="8.8515625" style="0" customWidth="1"/>
    <col min="4" max="4" width="11.7109375" style="0" customWidth="1"/>
    <col min="5" max="5" width="11.140625" style="0" customWidth="1"/>
    <col min="6" max="6" width="21.00390625" style="0" customWidth="1"/>
    <col min="7" max="7" width="10.28125" style="0" customWidth="1"/>
    <col min="8" max="8" width="8.140625" style="0" customWidth="1"/>
    <col min="9" max="9" width="9.8515625" style="0" customWidth="1"/>
    <col min="10" max="10" width="11.140625" style="0" customWidth="1"/>
    <col min="11" max="11" width="1.28515625" style="0" customWidth="1"/>
    <col min="12" max="12" width="25.421875" style="0" customWidth="1"/>
    <col min="13" max="13" width="44.57421875" style="0" customWidth="1"/>
    <col min="15" max="15" width="10.00390625" style="0" bestFit="1" customWidth="1"/>
  </cols>
  <sheetData>
    <row r="1" spans="1:13" ht="15.75">
      <c r="A1" s="29" t="s">
        <v>232</v>
      </c>
      <c r="B1" s="30"/>
      <c r="C1" s="17"/>
      <c r="D1" s="18"/>
      <c r="E1" s="18"/>
      <c r="F1" s="18"/>
      <c r="G1" s="18"/>
      <c r="H1" s="18"/>
      <c r="I1" s="18"/>
      <c r="J1" s="18"/>
      <c r="K1" s="18"/>
      <c r="L1" s="18"/>
      <c r="M1" s="18"/>
    </row>
    <row r="2" spans="1:14" ht="11.25" customHeight="1" thickBot="1">
      <c r="A2" s="258">
        <v>39829</v>
      </c>
      <c r="B2" s="30"/>
      <c r="C2" s="235" t="s">
        <v>426</v>
      </c>
      <c r="D2" s="18"/>
      <c r="E2" s="18"/>
      <c r="F2" s="18"/>
      <c r="G2" s="18"/>
      <c r="H2" s="18"/>
      <c r="I2" s="26"/>
      <c r="J2" s="26"/>
      <c r="K2" s="20"/>
      <c r="L2" s="20"/>
      <c r="M2" s="20"/>
      <c r="N2" s="2"/>
    </row>
    <row r="3" spans="1:14" ht="12.75">
      <c r="A3" s="175" t="s">
        <v>410</v>
      </c>
      <c r="B3" s="73"/>
      <c r="C3" s="74"/>
      <c r="D3" s="75"/>
      <c r="E3" s="75"/>
      <c r="F3" s="75"/>
      <c r="G3" s="75"/>
      <c r="H3" s="76"/>
      <c r="I3" s="76"/>
      <c r="J3" s="26"/>
      <c r="K3" s="26"/>
      <c r="L3" s="26"/>
      <c r="M3" s="26"/>
      <c r="N3" s="2"/>
    </row>
    <row r="4" spans="1:14" s="3" customFormat="1" ht="12.75">
      <c r="A4" s="77" t="s">
        <v>419</v>
      </c>
      <c r="B4" s="78"/>
      <c r="C4" s="79"/>
      <c r="D4" s="80"/>
      <c r="E4" s="80"/>
      <c r="F4" s="80"/>
      <c r="G4" s="80"/>
      <c r="H4" s="81"/>
      <c r="I4" s="81"/>
      <c r="J4" s="26"/>
      <c r="K4" s="26"/>
      <c r="L4" s="26"/>
      <c r="M4" s="26"/>
      <c r="N4" s="56"/>
    </row>
    <row r="5" spans="1:14" s="3" customFormat="1" ht="12.75">
      <c r="A5" s="231" t="s">
        <v>412</v>
      </c>
      <c r="B5" s="78"/>
      <c r="C5" s="79"/>
      <c r="D5" s="80"/>
      <c r="E5" s="80"/>
      <c r="F5" s="80"/>
      <c r="G5" s="80"/>
      <c r="H5" s="80"/>
      <c r="I5" s="81"/>
      <c r="J5" s="26"/>
      <c r="K5" s="26"/>
      <c r="L5" s="26"/>
      <c r="M5" s="26"/>
      <c r="N5" s="56"/>
    </row>
    <row r="6" spans="1:14" s="3" customFormat="1" ht="13.5" thickBot="1">
      <c r="A6" s="232" t="s">
        <v>411</v>
      </c>
      <c r="B6" s="82"/>
      <c r="C6" s="83"/>
      <c r="D6" s="84"/>
      <c r="E6" s="84"/>
      <c r="F6" s="84"/>
      <c r="G6" s="84"/>
      <c r="H6" s="85"/>
      <c r="I6" s="85"/>
      <c r="J6" s="26"/>
      <c r="K6" s="26"/>
      <c r="L6" s="26"/>
      <c r="M6" s="26"/>
      <c r="N6" s="56"/>
    </row>
    <row r="7" spans="1:13" s="56" customFormat="1" ht="6" customHeight="1" thickBot="1">
      <c r="A7" s="33"/>
      <c r="B7" s="33"/>
      <c r="C7" s="19"/>
      <c r="D7" s="20"/>
      <c r="E7" s="20"/>
      <c r="F7" s="20"/>
      <c r="G7" s="20"/>
      <c r="H7" s="20"/>
      <c r="I7" s="20"/>
      <c r="J7" s="20"/>
      <c r="K7" s="26"/>
      <c r="L7" s="26"/>
      <c r="M7" s="26"/>
    </row>
    <row r="8" spans="1:13" s="99" customFormat="1" ht="53.25" customHeight="1" thickBot="1">
      <c r="A8" s="155" t="s">
        <v>1</v>
      </c>
      <c r="B8" s="156" t="s">
        <v>290</v>
      </c>
      <c r="C8" s="156" t="s">
        <v>403</v>
      </c>
      <c r="D8" s="156" t="s">
        <v>0</v>
      </c>
      <c r="E8" s="156" t="s">
        <v>401</v>
      </c>
      <c r="F8" s="157" t="s">
        <v>339</v>
      </c>
      <c r="G8" s="156" t="s">
        <v>309</v>
      </c>
      <c r="H8" s="158" t="s">
        <v>312</v>
      </c>
      <c r="I8" s="156" t="s">
        <v>291</v>
      </c>
      <c r="J8" s="244" t="s">
        <v>402</v>
      </c>
      <c r="K8" s="27"/>
      <c r="L8" s="256" t="s">
        <v>421</v>
      </c>
      <c r="M8" s="257" t="s">
        <v>400</v>
      </c>
    </row>
    <row r="9" spans="1:26" s="2" customFormat="1" ht="12.75">
      <c r="A9" s="152" t="s">
        <v>315</v>
      </c>
      <c r="B9" s="21" t="s">
        <v>6</v>
      </c>
      <c r="C9" s="24">
        <v>3.58</v>
      </c>
      <c r="D9" s="34">
        <f>5825000/42</f>
        <v>138690.47619047618</v>
      </c>
      <c r="E9" s="191">
        <f>+(C9/D9)*1000000</f>
        <v>25.812875536480686</v>
      </c>
      <c r="F9" s="92" t="s">
        <v>286</v>
      </c>
      <c r="G9" s="38" t="s">
        <v>9</v>
      </c>
      <c r="H9" s="59">
        <v>78</v>
      </c>
      <c r="I9" s="243">
        <f>+H9/100</f>
        <v>0.78</v>
      </c>
      <c r="J9" s="245">
        <f>+(C9/(D9*I9))*1000000</f>
        <v>33.09343017497524</v>
      </c>
      <c r="K9" s="35"/>
      <c r="L9" s="197" t="s">
        <v>344</v>
      </c>
      <c r="M9" s="255" t="s">
        <v>448</v>
      </c>
      <c r="O9" s="230"/>
      <c r="P9" s="230"/>
      <c r="Q9" s="230"/>
      <c r="R9" s="230"/>
      <c r="S9" s="230"/>
      <c r="T9" s="230"/>
      <c r="U9" s="230"/>
      <c r="V9" s="230"/>
      <c r="W9" s="230"/>
      <c r="X9" s="230"/>
      <c r="Y9" s="230"/>
      <c r="Z9" s="230"/>
    </row>
    <row r="10" spans="1:13" s="56" customFormat="1" ht="5.25" customHeight="1">
      <c r="A10" s="167"/>
      <c r="B10" s="140"/>
      <c r="C10" s="176"/>
      <c r="D10" s="141"/>
      <c r="E10" s="142"/>
      <c r="F10" s="143"/>
      <c r="G10" s="144"/>
      <c r="H10" s="177"/>
      <c r="I10" s="242"/>
      <c r="J10" s="142"/>
      <c r="K10" s="238"/>
      <c r="L10" s="246"/>
      <c r="M10" s="250"/>
    </row>
    <row r="11" spans="1:13" s="2" customFormat="1" ht="12.75">
      <c r="A11" s="168" t="s">
        <v>2</v>
      </c>
      <c r="B11" s="166" t="s">
        <v>289</v>
      </c>
      <c r="C11" s="25">
        <v>0.1134</v>
      </c>
      <c r="D11" s="34">
        <v>3412</v>
      </c>
      <c r="E11" s="192">
        <f>+(C11/D11)*1000000</f>
        <v>33.23563892145369</v>
      </c>
      <c r="F11" s="92" t="s">
        <v>286</v>
      </c>
      <c r="G11" s="38" t="s">
        <v>297</v>
      </c>
      <c r="H11" s="59">
        <v>98</v>
      </c>
      <c r="I11" s="54">
        <f>+H11/100</f>
        <v>0.98</v>
      </c>
      <c r="J11" s="245">
        <f>+(C$11/(D$11*I11))*1000000</f>
        <v>33.91391726678949</v>
      </c>
      <c r="K11" s="35"/>
      <c r="L11" s="197" t="s">
        <v>415</v>
      </c>
      <c r="M11" s="251" t="s">
        <v>425</v>
      </c>
    </row>
    <row r="12" spans="1:13" s="2" customFormat="1" ht="13.5" customHeight="1">
      <c r="A12" s="102"/>
      <c r="B12" s="89"/>
      <c r="C12" s="178"/>
      <c r="D12" s="90"/>
      <c r="E12" s="35"/>
      <c r="F12" s="92" t="s">
        <v>294</v>
      </c>
      <c r="G12" s="38" t="s">
        <v>342</v>
      </c>
      <c r="H12" s="119">
        <v>7.7</v>
      </c>
      <c r="I12" s="54">
        <f>+H12/($D$11/1000)</f>
        <v>2.2567409144196953</v>
      </c>
      <c r="J12" s="237">
        <f>+(C$11/(D$11*I12))*1000000</f>
        <v>14.727272727272728</v>
      </c>
      <c r="K12" s="35"/>
      <c r="L12" s="241"/>
      <c r="M12" s="251"/>
    </row>
    <row r="13" spans="1:38" s="2" customFormat="1" ht="12.75">
      <c r="A13" s="179"/>
      <c r="B13" s="180"/>
      <c r="C13" s="180"/>
      <c r="D13" s="180"/>
      <c r="E13" s="180"/>
      <c r="F13" s="92" t="s">
        <v>287</v>
      </c>
      <c r="G13" s="38" t="s">
        <v>15</v>
      </c>
      <c r="H13" s="59">
        <v>3.3</v>
      </c>
      <c r="I13" s="110">
        <f>+H13</f>
        <v>3.3</v>
      </c>
      <c r="J13" s="237">
        <f>+(C$11/(D$11*I13))*1000000</f>
        <v>10.071405733773847</v>
      </c>
      <c r="K13" s="35"/>
      <c r="L13" s="180"/>
      <c r="M13" s="251"/>
      <c r="O13" s="99"/>
      <c r="P13" s="99"/>
      <c r="Q13" s="99"/>
      <c r="R13" s="99"/>
      <c r="S13" s="99"/>
      <c r="T13" s="99"/>
      <c r="U13" s="99"/>
      <c r="V13" s="99"/>
      <c r="W13" s="99"/>
      <c r="X13" s="99"/>
      <c r="Y13" s="99"/>
      <c r="Z13" s="99"/>
      <c r="AA13" s="99"/>
      <c r="AB13" s="99"/>
      <c r="AC13" s="99"/>
      <c r="AD13" s="99"/>
      <c r="AE13" s="99"/>
      <c r="AF13" s="99"/>
      <c r="AG13" s="99"/>
      <c r="AH13" s="99"/>
      <c r="AI13" s="99"/>
      <c r="AJ13" s="99"/>
      <c r="AK13" s="99"/>
      <c r="AL13" s="99"/>
    </row>
    <row r="14" spans="1:13" s="2" customFormat="1" ht="12.75">
      <c r="A14" s="181"/>
      <c r="B14" s="182"/>
      <c r="C14" s="182"/>
      <c r="D14" s="182"/>
      <c r="E14" s="183"/>
      <c r="F14" s="92" t="s">
        <v>313</v>
      </c>
      <c r="G14" s="38" t="s">
        <v>297</v>
      </c>
      <c r="H14" s="59">
        <v>100</v>
      </c>
      <c r="I14" s="54">
        <f>+H14/100</f>
        <v>1</v>
      </c>
      <c r="J14" s="237">
        <f>+(C$11/(D$11*I14))*1000000</f>
        <v>33.23563892145369</v>
      </c>
      <c r="K14" s="35"/>
      <c r="L14" s="180"/>
      <c r="M14" s="251"/>
    </row>
    <row r="15" spans="1:13" s="56" customFormat="1" ht="5.25" customHeight="1">
      <c r="A15" s="184"/>
      <c r="B15" s="185"/>
      <c r="C15" s="185"/>
      <c r="D15" s="185"/>
      <c r="E15" s="185"/>
      <c r="F15" s="145"/>
      <c r="G15" s="146"/>
      <c r="H15" s="186"/>
      <c r="I15" s="147"/>
      <c r="J15" s="238"/>
      <c r="K15" s="238"/>
      <c r="L15" s="246"/>
      <c r="M15" s="250"/>
    </row>
    <row r="16" spans="1:25" s="2" customFormat="1" ht="14.25">
      <c r="A16" s="153" t="s">
        <v>300</v>
      </c>
      <c r="B16" s="21" t="s">
        <v>301</v>
      </c>
      <c r="C16" s="24">
        <f>15.915/10.3</f>
        <v>1.545145631067961</v>
      </c>
      <c r="D16" s="34">
        <f>100000</f>
        <v>100000</v>
      </c>
      <c r="E16" s="191">
        <f>+(C16/D16)*1000000</f>
        <v>15.451456310679609</v>
      </c>
      <c r="F16" s="91" t="s">
        <v>286</v>
      </c>
      <c r="G16" s="38" t="s">
        <v>9</v>
      </c>
      <c r="H16" s="59">
        <v>78</v>
      </c>
      <c r="I16" s="54">
        <f>+H16/100</f>
        <v>0.78</v>
      </c>
      <c r="J16" s="239">
        <f>+(C16/(D16*I16))*1000000</f>
        <v>19.80955937266617</v>
      </c>
      <c r="K16" s="35"/>
      <c r="L16" s="197" t="s">
        <v>360</v>
      </c>
      <c r="M16" s="251" t="s">
        <v>425</v>
      </c>
      <c r="O16" s="230"/>
      <c r="P16" s="230"/>
      <c r="Q16" s="230"/>
      <c r="R16" s="230"/>
      <c r="S16" s="230"/>
      <c r="T16" s="230"/>
      <c r="U16" s="230"/>
      <c r="V16" s="230"/>
      <c r="W16" s="230"/>
      <c r="X16" s="230"/>
      <c r="Y16" s="230"/>
    </row>
    <row r="17" spans="1:13" s="2" customFormat="1" ht="12.75">
      <c r="A17" s="102"/>
      <c r="B17" s="89"/>
      <c r="C17" s="178"/>
      <c r="D17" s="90"/>
      <c r="E17" s="35"/>
      <c r="F17" s="139" t="s">
        <v>305</v>
      </c>
      <c r="G17" s="38" t="s">
        <v>9</v>
      </c>
      <c r="H17" s="59">
        <v>65</v>
      </c>
      <c r="I17" s="54">
        <f>+H17/100</f>
        <v>0.65</v>
      </c>
      <c r="J17" s="239">
        <f>+(C$16/(D$16*I17))*1000000</f>
        <v>23.7714712471994</v>
      </c>
      <c r="K17" s="35"/>
      <c r="L17" s="241"/>
      <c r="M17" s="251" t="s">
        <v>414</v>
      </c>
    </row>
    <row r="18" spans="1:13" s="2" customFormat="1" ht="12.75">
      <c r="A18" s="181"/>
      <c r="B18" s="182"/>
      <c r="C18" s="182"/>
      <c r="D18" s="182"/>
      <c r="E18" s="183"/>
      <c r="F18" s="139" t="s">
        <v>314</v>
      </c>
      <c r="G18" s="164" t="s">
        <v>297</v>
      </c>
      <c r="H18" s="59">
        <v>100</v>
      </c>
      <c r="I18" s="54">
        <f>+H18/100</f>
        <v>1</v>
      </c>
      <c r="J18" s="239">
        <f>+(C$16/(D$16*I18))*1000000</f>
        <v>15.451456310679609</v>
      </c>
      <c r="K18" s="35"/>
      <c r="L18" s="241"/>
      <c r="M18" s="251"/>
    </row>
    <row r="19" spans="1:13" s="56" customFormat="1" ht="5.25" customHeight="1">
      <c r="A19" s="148"/>
      <c r="B19" s="140"/>
      <c r="C19" s="176"/>
      <c r="D19" s="141"/>
      <c r="E19" s="142"/>
      <c r="F19" s="149"/>
      <c r="G19" s="150"/>
      <c r="H19" s="186"/>
      <c r="I19" s="151"/>
      <c r="J19" s="238"/>
      <c r="K19" s="238"/>
      <c r="L19" s="246"/>
      <c r="M19" s="250"/>
    </row>
    <row r="20" spans="1:25" s="2" customFormat="1" ht="12.75">
      <c r="A20" s="153" t="s">
        <v>3</v>
      </c>
      <c r="B20" s="21" t="s">
        <v>6</v>
      </c>
      <c r="C20" s="24">
        <v>2.484</v>
      </c>
      <c r="D20" s="34">
        <f>3836000/42</f>
        <v>91333.33333333333</v>
      </c>
      <c r="E20" s="191">
        <f>+(C20/D20)*1000000</f>
        <v>27.197080291970803</v>
      </c>
      <c r="F20" s="92" t="s">
        <v>286</v>
      </c>
      <c r="G20" s="38" t="s">
        <v>9</v>
      </c>
      <c r="H20" s="59">
        <v>78</v>
      </c>
      <c r="I20" s="54">
        <f>+H20/100</f>
        <v>0.78</v>
      </c>
      <c r="J20" s="239">
        <f>+(C20/(D20*I20))*1000000</f>
        <v>34.86805165637282</v>
      </c>
      <c r="K20" s="35"/>
      <c r="L20" s="197" t="s">
        <v>379</v>
      </c>
      <c r="M20" s="251" t="s">
        <v>425</v>
      </c>
      <c r="O20" s="230"/>
      <c r="P20" s="230"/>
      <c r="Q20" s="230"/>
      <c r="R20" s="230"/>
      <c r="S20" s="230"/>
      <c r="T20" s="230"/>
      <c r="U20" s="230"/>
      <c r="V20" s="230"/>
      <c r="W20" s="230"/>
      <c r="X20" s="230"/>
      <c r="Y20" s="230"/>
    </row>
    <row r="21" spans="1:13" s="2" customFormat="1" ht="12.75">
      <c r="A21" s="181"/>
      <c r="B21" s="182"/>
      <c r="C21" s="182"/>
      <c r="D21" s="182"/>
      <c r="E21" s="183"/>
      <c r="F21" s="139" t="s">
        <v>305</v>
      </c>
      <c r="G21" s="38" t="s">
        <v>9</v>
      </c>
      <c r="H21" s="59">
        <v>65</v>
      </c>
      <c r="I21" s="54">
        <f>+H21/100</f>
        <v>0.65</v>
      </c>
      <c r="J21" s="239">
        <f>+(C$20/(D$20*I21))*1000000</f>
        <v>41.84166198764739</v>
      </c>
      <c r="K21" s="248"/>
      <c r="L21" s="241"/>
      <c r="M21" s="251"/>
    </row>
    <row r="22" spans="1:13" s="56" customFormat="1" ht="5.25" customHeight="1">
      <c r="A22" s="148"/>
      <c r="B22" s="140"/>
      <c r="C22" s="176"/>
      <c r="D22" s="141"/>
      <c r="E22" s="142"/>
      <c r="F22" s="149"/>
      <c r="G22" s="150"/>
      <c r="H22" s="186"/>
      <c r="I22" s="151"/>
      <c r="J22" s="238"/>
      <c r="K22" s="142"/>
      <c r="L22" s="246"/>
      <c r="M22" s="250"/>
    </row>
    <row r="23" spans="1:13" s="2" customFormat="1" ht="14.25">
      <c r="A23" s="152" t="s">
        <v>308</v>
      </c>
      <c r="B23" s="21" t="s">
        <v>7</v>
      </c>
      <c r="C23" s="24">
        <v>200</v>
      </c>
      <c r="D23" s="233">
        <v>22000000</v>
      </c>
      <c r="E23" s="191">
        <f>+(C23/D23)*1000000</f>
        <v>9.090909090909092</v>
      </c>
      <c r="F23" s="139" t="s">
        <v>305</v>
      </c>
      <c r="G23" s="38" t="s">
        <v>297</v>
      </c>
      <c r="H23" s="59">
        <v>55</v>
      </c>
      <c r="I23" s="54">
        <f>+H23/100</f>
        <v>0.55</v>
      </c>
      <c r="J23" s="239">
        <f>+(C23/(D23*I23))*1000000</f>
        <v>16.52892561983471</v>
      </c>
      <c r="K23" s="100"/>
      <c r="L23" s="236" t="s">
        <v>417</v>
      </c>
      <c r="M23" s="252" t="s">
        <v>418</v>
      </c>
    </row>
    <row r="24" spans="1:13" s="56" customFormat="1" ht="5.25" customHeight="1">
      <c r="A24" s="148"/>
      <c r="B24" s="140"/>
      <c r="C24" s="176"/>
      <c r="D24" s="141"/>
      <c r="E24" s="142"/>
      <c r="F24" s="149"/>
      <c r="G24" s="150"/>
      <c r="H24" s="186"/>
      <c r="I24" s="151"/>
      <c r="J24" s="238"/>
      <c r="K24" s="142"/>
      <c r="L24" s="246"/>
      <c r="M24" s="250"/>
    </row>
    <row r="25" spans="1:13" s="2" customFormat="1" ht="12.75">
      <c r="A25" s="152" t="s">
        <v>228</v>
      </c>
      <c r="B25" s="21" t="s">
        <v>8</v>
      </c>
      <c r="C25" s="24">
        <v>300</v>
      </c>
      <c r="D25" s="233">
        <v>16500000</v>
      </c>
      <c r="E25" s="191">
        <f>+(C25/D25)*1000000</f>
        <v>18.181818181818183</v>
      </c>
      <c r="F25" s="139" t="s">
        <v>305</v>
      </c>
      <c r="G25" s="38" t="s">
        <v>297</v>
      </c>
      <c r="H25" s="59">
        <v>68</v>
      </c>
      <c r="I25" s="54">
        <f>+H25/100</f>
        <v>0.68</v>
      </c>
      <c r="J25" s="239">
        <f>+(C25/(D25*I25))*1000000</f>
        <v>26.737967914438503</v>
      </c>
      <c r="K25" s="100"/>
      <c r="L25" s="236" t="s">
        <v>417</v>
      </c>
      <c r="M25" s="252" t="s">
        <v>418</v>
      </c>
    </row>
    <row r="26" spans="1:13" s="56" customFormat="1" ht="5.25" customHeight="1">
      <c r="A26" s="148"/>
      <c r="B26" s="140"/>
      <c r="C26" s="176"/>
      <c r="D26" s="141"/>
      <c r="E26" s="142"/>
      <c r="F26" s="149"/>
      <c r="G26" s="150"/>
      <c r="H26" s="186"/>
      <c r="I26" s="151"/>
      <c r="J26" s="238"/>
      <c r="K26" s="142"/>
      <c r="L26" s="246"/>
      <c r="M26" s="250"/>
    </row>
    <row r="27" spans="1:13" s="2" customFormat="1" ht="12.75">
      <c r="A27" s="152" t="s">
        <v>292</v>
      </c>
      <c r="B27" s="21" t="s">
        <v>8</v>
      </c>
      <c r="C27" s="24">
        <v>200</v>
      </c>
      <c r="D27" s="233">
        <v>16500000</v>
      </c>
      <c r="E27" s="191">
        <f>+(C27/D27)*1000000</f>
        <v>12.121212121212121</v>
      </c>
      <c r="F27" s="139" t="s">
        <v>305</v>
      </c>
      <c r="G27" s="38" t="s">
        <v>297</v>
      </c>
      <c r="H27" s="59">
        <v>68</v>
      </c>
      <c r="I27" s="54">
        <f>+H27/100</f>
        <v>0.68</v>
      </c>
      <c r="J27" s="239">
        <f>+(C27/(D27*I27))*1000000</f>
        <v>17.825311942959</v>
      </c>
      <c r="K27" s="100"/>
      <c r="L27" s="236" t="s">
        <v>417</v>
      </c>
      <c r="M27" s="252" t="s">
        <v>418</v>
      </c>
    </row>
    <row r="28" spans="1:13" s="56" customFormat="1" ht="5.25" customHeight="1">
      <c r="A28" s="148"/>
      <c r="B28" s="140"/>
      <c r="C28" s="176"/>
      <c r="D28" s="141"/>
      <c r="E28" s="142"/>
      <c r="F28" s="149"/>
      <c r="G28" s="150"/>
      <c r="H28" s="186"/>
      <c r="I28" s="151"/>
      <c r="J28" s="238"/>
      <c r="K28" s="142"/>
      <c r="L28" s="246"/>
      <c r="M28" s="250"/>
    </row>
    <row r="29" spans="1:13" s="2" customFormat="1" ht="12.75">
      <c r="A29" s="152" t="s">
        <v>4</v>
      </c>
      <c r="B29" s="21" t="s">
        <v>6</v>
      </c>
      <c r="C29" s="24">
        <v>4.0582</v>
      </c>
      <c r="D29" s="34">
        <f>5670000/42</f>
        <v>135000</v>
      </c>
      <c r="E29" s="191">
        <f>+(C29/D29)*1000000</f>
        <v>30.06074074074074</v>
      </c>
      <c r="F29" s="139" t="s">
        <v>305</v>
      </c>
      <c r="G29" s="38" t="s">
        <v>297</v>
      </c>
      <c r="H29" s="59">
        <v>80</v>
      </c>
      <c r="I29" s="54">
        <f>+H29/100</f>
        <v>0.8</v>
      </c>
      <c r="J29" s="239">
        <f>+(C29/(D29*I29))*1000000</f>
        <v>37.57592592592593</v>
      </c>
      <c r="K29" s="101"/>
      <c r="L29" s="236" t="s">
        <v>416</v>
      </c>
      <c r="M29" s="249" t="s">
        <v>449</v>
      </c>
    </row>
    <row r="30" spans="1:13" s="56" customFormat="1" ht="5.25" customHeight="1">
      <c r="A30" s="148"/>
      <c r="B30" s="140"/>
      <c r="C30" s="176"/>
      <c r="D30" s="141"/>
      <c r="E30" s="142"/>
      <c r="F30" s="149"/>
      <c r="G30" s="150"/>
      <c r="H30" s="186"/>
      <c r="I30" s="151"/>
      <c r="J30" s="238"/>
      <c r="K30" s="142"/>
      <c r="L30" s="246"/>
      <c r="M30" s="250"/>
    </row>
    <row r="31" spans="1:13" s="2" customFormat="1" ht="13.5" thickBot="1">
      <c r="A31" s="154" t="s">
        <v>5</v>
      </c>
      <c r="B31" s="103" t="s">
        <v>8</v>
      </c>
      <c r="C31" s="104">
        <v>200</v>
      </c>
      <c r="D31" s="234">
        <v>24916000</v>
      </c>
      <c r="E31" s="193">
        <f>+(C31/D31)*1000000</f>
        <v>8.026970621287525</v>
      </c>
      <c r="F31" s="109" t="s">
        <v>288</v>
      </c>
      <c r="G31" s="105" t="s">
        <v>297</v>
      </c>
      <c r="H31" s="106">
        <v>70</v>
      </c>
      <c r="I31" s="107">
        <f>+H31/100</f>
        <v>0.7</v>
      </c>
      <c r="J31" s="240">
        <f>+(C31/(D31*I31))*1000000</f>
        <v>11.467100887553608</v>
      </c>
      <c r="K31" s="101"/>
      <c r="L31" s="247" t="s">
        <v>417</v>
      </c>
      <c r="M31" s="253" t="s">
        <v>418</v>
      </c>
    </row>
    <row r="32" spans="1:13" s="56" customFormat="1" ht="15" customHeight="1">
      <c r="A32" s="61" t="s">
        <v>409</v>
      </c>
      <c r="B32" s="187"/>
      <c r="C32" s="187"/>
      <c r="D32" s="187"/>
      <c r="E32" s="187"/>
      <c r="F32" s="32"/>
      <c r="G32" s="32"/>
      <c r="H32" s="32"/>
      <c r="I32" s="32"/>
      <c r="J32" s="32"/>
      <c r="K32" s="32"/>
      <c r="L32" s="32"/>
      <c r="M32" s="32"/>
    </row>
    <row r="33" spans="1:13" s="2" customFormat="1" ht="12.75">
      <c r="A33" s="63" t="s">
        <v>295</v>
      </c>
      <c r="B33" s="28"/>
      <c r="C33" s="108"/>
      <c r="D33" s="90"/>
      <c r="E33" s="32"/>
      <c r="F33" s="32"/>
      <c r="G33" s="32"/>
      <c r="H33" s="32"/>
      <c r="I33" s="32"/>
      <c r="J33" s="32"/>
      <c r="K33" s="32"/>
      <c r="L33" s="32"/>
      <c r="M33" s="32"/>
    </row>
    <row r="34" spans="1:13" s="2" customFormat="1" ht="5.25" customHeight="1">
      <c r="A34" s="63"/>
      <c r="B34" s="28"/>
      <c r="C34" s="108"/>
      <c r="D34" s="90"/>
      <c r="E34" s="32"/>
      <c r="F34" s="32"/>
      <c r="G34" s="32"/>
      <c r="H34" s="32"/>
      <c r="I34" s="32"/>
      <c r="J34" s="32"/>
      <c r="K34" s="32"/>
      <c r="L34" s="32"/>
      <c r="M34" s="32"/>
    </row>
    <row r="35" spans="1:13" ht="12.75">
      <c r="A35" s="63" t="s">
        <v>296</v>
      </c>
      <c r="B35" s="28"/>
      <c r="C35" s="108"/>
      <c r="D35" s="90"/>
      <c r="E35" s="32"/>
      <c r="F35" s="32"/>
      <c r="G35" s="32"/>
      <c r="H35" s="32"/>
      <c r="I35" s="32"/>
      <c r="J35" s="32"/>
      <c r="K35" s="32"/>
      <c r="L35" s="37"/>
      <c r="M35" s="37"/>
    </row>
    <row r="36" spans="1:13" ht="12.75">
      <c r="A36" s="254" t="s">
        <v>420</v>
      </c>
      <c r="B36" s="28"/>
      <c r="C36" s="108"/>
      <c r="D36" s="90"/>
      <c r="E36" s="32"/>
      <c r="F36" s="32"/>
      <c r="G36" s="32"/>
      <c r="H36" s="32"/>
      <c r="I36" s="32"/>
      <c r="J36" s="32"/>
      <c r="K36" s="32"/>
      <c r="L36" s="37"/>
      <c r="M36" s="37"/>
    </row>
    <row r="37" spans="1:13" ht="5.25" customHeight="1">
      <c r="A37" s="63"/>
      <c r="B37" s="28"/>
      <c r="C37" s="108"/>
      <c r="D37" s="90"/>
      <c r="E37" s="32"/>
      <c r="F37" s="32"/>
      <c r="G37" s="32"/>
      <c r="H37" s="32"/>
      <c r="I37" s="32"/>
      <c r="J37" s="32"/>
      <c r="K37" s="32"/>
      <c r="L37" s="37"/>
      <c r="M37" s="37"/>
    </row>
    <row r="38" spans="1:13" ht="12.75">
      <c r="A38" s="63" t="s">
        <v>408</v>
      </c>
      <c r="B38" s="28"/>
      <c r="C38" s="108"/>
      <c r="D38" s="62"/>
      <c r="E38" s="32"/>
      <c r="F38" s="32"/>
      <c r="G38" s="32"/>
      <c r="H38" s="32"/>
      <c r="I38" s="32"/>
      <c r="J38" s="32"/>
      <c r="K38" s="32"/>
      <c r="L38" s="165"/>
      <c r="M38" s="37"/>
    </row>
    <row r="39" spans="1:13" ht="5.25" customHeight="1">
      <c r="A39" s="63"/>
      <c r="B39" s="28"/>
      <c r="C39" s="108"/>
      <c r="D39" s="62"/>
      <c r="E39" s="32"/>
      <c r="F39" s="32"/>
      <c r="G39" s="32"/>
      <c r="H39" s="32"/>
      <c r="I39" s="32"/>
      <c r="J39" s="32"/>
      <c r="K39" s="32"/>
      <c r="L39" s="37"/>
      <c r="M39" s="37"/>
    </row>
    <row r="40" spans="1:13" ht="12.75">
      <c r="A40" s="63" t="s">
        <v>307</v>
      </c>
      <c r="B40" s="32"/>
      <c r="C40" s="32"/>
      <c r="D40" s="32"/>
      <c r="E40" s="32"/>
      <c r="F40" s="32"/>
      <c r="G40" s="32"/>
      <c r="H40" s="32"/>
      <c r="I40" s="32"/>
      <c r="J40" s="32"/>
      <c r="K40" s="32"/>
      <c r="L40" s="37"/>
      <c r="M40" s="37"/>
    </row>
    <row r="41" spans="1:13" ht="12.75">
      <c r="A41" s="63" t="s">
        <v>306</v>
      </c>
      <c r="B41" s="32"/>
      <c r="C41" s="32"/>
      <c r="D41" s="32"/>
      <c r="E41" s="32"/>
      <c r="F41" s="32"/>
      <c r="G41" s="32"/>
      <c r="H41" s="32"/>
      <c r="I41" s="32"/>
      <c r="J41" s="32"/>
      <c r="K41" s="32"/>
      <c r="L41" s="37"/>
      <c r="M41" s="37"/>
    </row>
    <row r="42" spans="1:13" ht="12.75" hidden="1">
      <c r="A42" s="72"/>
      <c r="B42" s="32"/>
      <c r="C42" s="32"/>
      <c r="D42" s="32"/>
      <c r="E42" s="32"/>
      <c r="F42" s="32"/>
      <c r="G42" s="32"/>
      <c r="H42" s="32"/>
      <c r="I42" s="32"/>
      <c r="J42" s="32"/>
      <c r="K42" s="32"/>
      <c r="L42" s="37"/>
      <c r="M42" s="37"/>
    </row>
    <row r="43" spans="1:13" ht="5.25" customHeight="1">
      <c r="A43" s="72"/>
      <c r="B43" s="32"/>
      <c r="C43" s="32"/>
      <c r="D43" s="32"/>
      <c r="E43" s="32"/>
      <c r="F43" s="32"/>
      <c r="G43" s="32"/>
      <c r="H43" s="32"/>
      <c r="I43" s="32"/>
      <c r="J43" s="32"/>
      <c r="K43" s="32"/>
      <c r="L43" s="37"/>
      <c r="M43" s="37"/>
    </row>
    <row r="44" spans="1:13" ht="12.75">
      <c r="A44" s="63" t="s">
        <v>427</v>
      </c>
      <c r="B44" s="32"/>
      <c r="C44" s="32"/>
      <c r="D44" s="32"/>
      <c r="E44" s="32"/>
      <c r="F44" s="32"/>
      <c r="G44" s="32"/>
      <c r="H44" s="32"/>
      <c r="I44" s="32"/>
      <c r="J44" s="32"/>
      <c r="K44" s="32"/>
      <c r="L44" s="37"/>
      <c r="M44" s="37"/>
    </row>
    <row r="45" spans="1:13" ht="12.75">
      <c r="A45" s="63" t="s">
        <v>453</v>
      </c>
      <c r="B45" s="32"/>
      <c r="C45" s="32"/>
      <c r="D45" s="32"/>
      <c r="E45" s="32"/>
      <c r="F45" s="32"/>
      <c r="G45" s="32"/>
      <c r="H45" s="32"/>
      <c r="I45" s="32"/>
      <c r="J45" s="32"/>
      <c r="K45" s="32"/>
      <c r="L45" s="37"/>
      <c r="M45" s="37"/>
    </row>
    <row r="46" spans="1:13" ht="12.75">
      <c r="A46" s="63" t="s">
        <v>428</v>
      </c>
      <c r="B46" s="32"/>
      <c r="C46" s="32"/>
      <c r="D46" s="32"/>
      <c r="E46" s="32"/>
      <c r="F46" s="32"/>
      <c r="G46" s="32"/>
      <c r="H46" s="32"/>
      <c r="I46" s="32"/>
      <c r="J46" s="32"/>
      <c r="K46" s="32"/>
      <c r="L46" s="37"/>
      <c r="M46" s="37"/>
    </row>
    <row r="47" spans="1:13" ht="12.75">
      <c r="A47" s="63" t="s">
        <v>450</v>
      </c>
      <c r="B47" s="32"/>
      <c r="C47" s="32"/>
      <c r="D47" s="32"/>
      <c r="E47" s="32"/>
      <c r="F47" s="32"/>
      <c r="G47" s="32"/>
      <c r="H47" s="32"/>
      <c r="I47" s="32"/>
      <c r="J47" s="32"/>
      <c r="K47" s="32"/>
      <c r="L47" s="37"/>
      <c r="M47" s="37"/>
    </row>
    <row r="48" spans="1:13" ht="12.75">
      <c r="A48" s="63" t="s">
        <v>451</v>
      </c>
      <c r="B48" s="32"/>
      <c r="C48" s="32"/>
      <c r="D48" s="32"/>
      <c r="E48" s="32"/>
      <c r="F48" s="32"/>
      <c r="G48" s="32"/>
      <c r="H48" s="32"/>
      <c r="I48" s="32"/>
      <c r="J48" s="32"/>
      <c r="K48" s="32"/>
      <c r="L48" s="37"/>
      <c r="M48" s="37"/>
    </row>
    <row r="49" spans="1:13" ht="12.75">
      <c r="A49" s="63" t="s">
        <v>452</v>
      </c>
      <c r="B49" s="32"/>
      <c r="C49" s="32"/>
      <c r="D49" s="32"/>
      <c r="E49" s="32"/>
      <c r="F49" s="32"/>
      <c r="G49" s="32"/>
      <c r="H49" s="32"/>
      <c r="I49" s="32"/>
      <c r="J49" s="32"/>
      <c r="K49" s="32"/>
      <c r="L49" s="37"/>
      <c r="M49" s="37"/>
    </row>
    <row r="50" spans="1:13" ht="12.75">
      <c r="A50" s="62" t="s">
        <v>298</v>
      </c>
      <c r="B50" s="32"/>
      <c r="C50" s="32"/>
      <c r="D50" s="32"/>
      <c r="E50" s="32"/>
      <c r="F50" s="32"/>
      <c r="G50" s="32"/>
      <c r="H50" s="32"/>
      <c r="I50" s="32"/>
      <c r="J50" s="32"/>
      <c r="K50" s="32"/>
      <c r="L50" s="37"/>
      <c r="M50" s="37"/>
    </row>
    <row r="51" spans="1:13" ht="5.25" customHeight="1" thickBot="1">
      <c r="A51" s="90"/>
      <c r="B51" s="32"/>
      <c r="C51" s="188"/>
      <c r="D51" s="50"/>
      <c r="E51" s="32"/>
      <c r="F51" s="32"/>
      <c r="G51" s="30"/>
      <c r="H51" s="30"/>
      <c r="I51" s="30"/>
      <c r="J51" s="30"/>
      <c r="K51" s="30"/>
      <c r="L51" s="30"/>
      <c r="M51" s="30"/>
    </row>
    <row r="52" spans="1:13" ht="13.5" thickBot="1">
      <c r="A52" s="159" t="s">
        <v>299</v>
      </c>
      <c r="B52" s="160"/>
      <c r="C52" s="161"/>
      <c r="D52" s="162"/>
      <c r="E52" s="163"/>
      <c r="F52" s="90"/>
      <c r="G52" s="90"/>
      <c r="H52" s="90"/>
      <c r="I52" s="90"/>
      <c r="J52" s="90"/>
      <c r="K52" s="90"/>
      <c r="L52" s="90"/>
      <c r="M52" s="90"/>
    </row>
    <row r="53" spans="1:13" ht="13.5" thickBot="1">
      <c r="A53" s="98" t="s">
        <v>310</v>
      </c>
      <c r="B53" s="39"/>
      <c r="C53" s="42"/>
      <c r="D53" s="42"/>
      <c r="E53" s="58">
        <v>7.7</v>
      </c>
      <c r="F53" s="94"/>
      <c r="G53" s="94"/>
      <c r="H53" s="94"/>
      <c r="I53" s="94"/>
      <c r="J53" s="94"/>
      <c r="K53" s="94"/>
      <c r="L53" s="94"/>
      <c r="M53" s="94"/>
    </row>
    <row r="54" spans="1:13" ht="13.5" thickBot="1">
      <c r="A54" s="98" t="s">
        <v>311</v>
      </c>
      <c r="B54" s="39"/>
      <c r="C54" s="189"/>
      <c r="D54" s="42"/>
      <c r="E54" s="58">
        <v>9</v>
      </c>
      <c r="F54" s="95"/>
      <c r="G54" s="95"/>
      <c r="H54" s="95"/>
      <c r="I54" s="95"/>
      <c r="J54" s="95"/>
      <c r="K54" s="95"/>
      <c r="L54" s="95"/>
      <c r="M54" s="95"/>
    </row>
    <row r="55" spans="1:13" ht="12.75">
      <c r="A55" s="98" t="s">
        <v>302</v>
      </c>
      <c r="B55" s="39"/>
      <c r="C55" s="42"/>
      <c r="D55" s="42"/>
      <c r="E55" s="36"/>
      <c r="F55" s="32"/>
      <c r="G55" s="30"/>
      <c r="H55" s="30"/>
      <c r="I55" s="30"/>
      <c r="J55" s="30"/>
      <c r="K55" s="30"/>
      <c r="L55" s="30"/>
      <c r="M55" s="30"/>
    </row>
    <row r="56" spans="1:13" ht="12.75">
      <c r="A56" s="98" t="s">
        <v>303</v>
      </c>
      <c r="B56" s="44"/>
      <c r="C56" s="42"/>
      <c r="D56" s="42"/>
      <c r="E56" s="120"/>
      <c r="F56" s="96"/>
      <c r="G56" s="41"/>
      <c r="H56" s="41"/>
      <c r="I56" s="41"/>
      <c r="J56" s="41"/>
      <c r="K56" s="41"/>
      <c r="L56" s="41"/>
      <c r="M56" s="41"/>
    </row>
    <row r="57" spans="1:13" ht="12.75">
      <c r="A57" s="32"/>
      <c r="B57" s="45"/>
      <c r="C57" s="46" t="s">
        <v>221</v>
      </c>
      <c r="D57" s="115"/>
      <c r="E57" s="117" t="s">
        <v>223</v>
      </c>
      <c r="F57" s="50"/>
      <c r="G57" s="43"/>
      <c r="H57" s="43"/>
      <c r="I57" s="43"/>
      <c r="J57" s="43"/>
      <c r="K57" s="43"/>
      <c r="L57" s="43"/>
      <c r="M57" s="43"/>
    </row>
    <row r="58" spans="1:13" ht="12.75">
      <c r="A58" s="93"/>
      <c r="B58" s="45"/>
      <c r="C58" s="48" t="s">
        <v>222</v>
      </c>
      <c r="D58" s="116"/>
      <c r="E58" s="118" t="s">
        <v>224</v>
      </c>
      <c r="F58" s="32"/>
      <c r="G58" s="30"/>
      <c r="H58" s="30"/>
      <c r="I58" s="30"/>
      <c r="J58" s="30"/>
      <c r="K58" s="30"/>
      <c r="L58" s="30"/>
      <c r="M58" s="30"/>
    </row>
    <row r="59" spans="1:13" ht="12.75">
      <c r="A59" s="169" t="s">
        <v>44</v>
      </c>
      <c r="B59" s="114" t="s">
        <v>45</v>
      </c>
      <c r="C59" s="112" t="s">
        <v>46</v>
      </c>
      <c r="D59" s="113" t="s">
        <v>47</v>
      </c>
      <c r="E59" s="118" t="s">
        <v>225</v>
      </c>
      <c r="F59" s="22"/>
      <c r="G59" s="47"/>
      <c r="H59" s="47"/>
      <c r="I59" s="47"/>
      <c r="J59" s="47"/>
      <c r="K59" s="47"/>
      <c r="L59" s="47"/>
      <c r="M59" s="47"/>
    </row>
    <row r="60" spans="1:13" ht="12.75">
      <c r="A60" s="122" t="s">
        <v>48</v>
      </c>
      <c r="B60" s="126" t="s">
        <v>49</v>
      </c>
      <c r="C60" s="111">
        <f aca="true" t="shared" si="0" ref="C60:C91">+$E$53-($E$53*((0.1392+(-0.00846*$E60)+(-0.0001074*$E60^2)+(0.0228*$E$53))))</f>
        <v>6.90998</v>
      </c>
      <c r="D60" s="111">
        <f aca="true" t="shared" si="1" ref="D60:D91">+$E$54-($E$54*((0.1041+(-0.008862*$E60)+(-0.0001153*$E60^2)+(0.02817*$E$54))))</f>
        <v>7.79157</v>
      </c>
      <c r="E60" s="53">
        <v>20</v>
      </c>
      <c r="F60" s="32"/>
      <c r="G60" s="30"/>
      <c r="H60" s="30"/>
      <c r="I60" s="30"/>
      <c r="J60" s="30"/>
      <c r="K60" s="30"/>
      <c r="L60" s="30"/>
      <c r="M60" s="30"/>
    </row>
    <row r="61" spans="1:13" ht="12.75">
      <c r="A61" s="122"/>
      <c r="B61" s="126" t="s">
        <v>50</v>
      </c>
      <c r="C61" s="52">
        <f t="shared" si="0"/>
        <v>7.97489</v>
      </c>
      <c r="D61" s="52">
        <f t="shared" si="1"/>
        <v>9.107999999999999</v>
      </c>
      <c r="E61" s="53">
        <v>30</v>
      </c>
      <c r="F61" s="49"/>
      <c r="G61" s="49"/>
      <c r="H61" s="49"/>
      <c r="I61" s="49"/>
      <c r="J61" s="49"/>
      <c r="K61" s="49"/>
      <c r="L61" s="49"/>
      <c r="M61" s="49"/>
    </row>
    <row r="62" spans="1:13" ht="12.75">
      <c r="A62" s="127"/>
      <c r="B62" s="128" t="s">
        <v>51</v>
      </c>
      <c r="C62" s="52">
        <f t="shared" si="0"/>
        <v>7.63805042</v>
      </c>
      <c r="D62" s="52">
        <f t="shared" si="1"/>
        <v>8.6912793</v>
      </c>
      <c r="E62" s="53">
        <v>27</v>
      </c>
      <c r="F62" s="49"/>
      <c r="G62" s="49"/>
      <c r="H62" s="49"/>
      <c r="I62" s="49"/>
      <c r="J62" s="49"/>
      <c r="K62" s="49"/>
      <c r="L62" s="49"/>
      <c r="M62" s="49"/>
    </row>
    <row r="63" spans="1:13" ht="12.75">
      <c r="A63" s="122" t="s">
        <v>52</v>
      </c>
      <c r="B63" s="126" t="s">
        <v>53</v>
      </c>
      <c r="C63" s="52">
        <f t="shared" si="0"/>
        <v>4.757055380000001</v>
      </c>
      <c r="D63" s="52">
        <f t="shared" si="1"/>
        <v>5.147561699999999</v>
      </c>
      <c r="E63" s="53">
        <v>-9</v>
      </c>
      <c r="F63" s="49"/>
      <c r="G63" s="49"/>
      <c r="H63" s="49"/>
      <c r="I63" s="49"/>
      <c r="J63" s="49"/>
      <c r="K63" s="49"/>
      <c r="L63" s="49"/>
      <c r="M63" s="49"/>
    </row>
    <row r="64" spans="1:13" ht="12.75">
      <c r="A64" s="122"/>
      <c r="B64" s="126" t="s">
        <v>55</v>
      </c>
      <c r="C64" s="52">
        <f t="shared" si="0"/>
        <v>5.77286402</v>
      </c>
      <c r="D64" s="52">
        <f t="shared" si="1"/>
        <v>6.3904833</v>
      </c>
      <c r="E64" s="53">
        <v>7</v>
      </c>
      <c r="F64" s="49"/>
      <c r="G64" s="49"/>
      <c r="H64" s="49"/>
      <c r="I64" s="49"/>
      <c r="J64" s="49"/>
      <c r="K64" s="49"/>
      <c r="L64" s="49"/>
      <c r="M64" s="49"/>
    </row>
    <row r="65" spans="1:13" ht="12.75">
      <c r="A65" s="127"/>
      <c r="B65" s="129" t="s">
        <v>54</v>
      </c>
      <c r="C65" s="52">
        <f t="shared" si="0"/>
        <v>7.0090281800000005</v>
      </c>
      <c r="D65" s="52">
        <f t="shared" si="1"/>
        <v>7.9138737</v>
      </c>
      <c r="E65" s="53">
        <v>21</v>
      </c>
      <c r="F65" s="49"/>
      <c r="G65" s="49"/>
      <c r="H65" s="49"/>
      <c r="I65" s="49"/>
      <c r="J65" s="49"/>
      <c r="K65" s="49"/>
      <c r="L65" s="49"/>
      <c r="M65" s="49"/>
    </row>
    <row r="66" spans="1:13" ht="12.75">
      <c r="A66" s="122" t="s">
        <v>56</v>
      </c>
      <c r="B66" s="128" t="s">
        <v>57</v>
      </c>
      <c r="C66" s="52">
        <f t="shared" si="0"/>
        <v>6.26295362</v>
      </c>
      <c r="D66" s="52">
        <f t="shared" si="1"/>
        <v>6.9935553</v>
      </c>
      <c r="E66" s="53">
        <v>13</v>
      </c>
      <c r="F66" s="49"/>
      <c r="G66" s="49"/>
      <c r="H66" s="49"/>
      <c r="I66" s="49"/>
      <c r="J66" s="49"/>
      <c r="K66" s="49"/>
      <c r="L66" s="49"/>
      <c r="M66" s="49"/>
    </row>
    <row r="67" spans="1:13" ht="12.75">
      <c r="A67" s="122"/>
      <c r="B67" s="126" t="s">
        <v>58</v>
      </c>
      <c r="C67" s="52">
        <f t="shared" si="0"/>
        <v>7.0090281800000005</v>
      </c>
      <c r="D67" s="52">
        <f t="shared" si="1"/>
        <v>7.9138737</v>
      </c>
      <c r="E67" s="53">
        <v>21</v>
      </c>
      <c r="F67" s="49"/>
      <c r="G67" s="49"/>
      <c r="H67" s="49"/>
      <c r="I67" s="49"/>
      <c r="J67" s="49"/>
      <c r="K67" s="49"/>
      <c r="L67" s="49"/>
      <c r="M67" s="49"/>
    </row>
    <row r="68" spans="1:13" ht="12.75">
      <c r="A68" s="127"/>
      <c r="B68" s="126" t="s">
        <v>59</v>
      </c>
      <c r="C68" s="52">
        <f t="shared" si="0"/>
        <v>7.4217605</v>
      </c>
      <c r="D68" s="52">
        <f t="shared" si="1"/>
        <v>8.4238425</v>
      </c>
      <c r="E68" s="53">
        <v>25</v>
      </c>
      <c r="F68" s="49"/>
      <c r="G68" s="49"/>
      <c r="H68" s="49"/>
      <c r="I68" s="49"/>
      <c r="J68" s="49"/>
      <c r="K68" s="49"/>
      <c r="L68" s="49"/>
      <c r="M68" s="49"/>
    </row>
    <row r="69" spans="1:13" ht="12.75">
      <c r="A69" s="122" t="s">
        <v>60</v>
      </c>
      <c r="B69" s="126" t="s">
        <v>61</v>
      </c>
      <c r="C69" s="52">
        <f t="shared" si="0"/>
        <v>8.20771952</v>
      </c>
      <c r="D69" s="52">
        <f t="shared" si="1"/>
        <v>9.3961908</v>
      </c>
      <c r="E69" s="53">
        <v>32</v>
      </c>
      <c r="F69" s="49"/>
      <c r="G69" s="49"/>
      <c r="H69" s="49"/>
      <c r="I69" s="49"/>
      <c r="J69" s="49"/>
      <c r="K69" s="49"/>
      <c r="L69" s="49"/>
      <c r="M69" s="49"/>
    </row>
    <row r="70" spans="1:13" ht="12.75">
      <c r="A70" s="122"/>
      <c r="B70" s="126" t="s">
        <v>98</v>
      </c>
      <c r="C70" s="52">
        <f t="shared" si="0"/>
        <v>8.20771952</v>
      </c>
      <c r="D70" s="52">
        <f t="shared" si="1"/>
        <v>9.3961908</v>
      </c>
      <c r="E70" s="53">
        <v>32</v>
      </c>
      <c r="F70" s="49"/>
      <c r="G70" s="49"/>
      <c r="H70" s="49"/>
      <c r="I70" s="49"/>
      <c r="J70" s="49"/>
      <c r="K70" s="49"/>
      <c r="L70" s="49"/>
      <c r="M70" s="49"/>
    </row>
    <row r="71" spans="1:13" ht="12.75">
      <c r="A71" s="122"/>
      <c r="B71" s="126" t="s">
        <v>62</v>
      </c>
      <c r="C71" s="52">
        <f t="shared" si="0"/>
        <v>9.8823725</v>
      </c>
      <c r="D71" s="52">
        <f t="shared" si="1"/>
        <v>11.4717825</v>
      </c>
      <c r="E71" s="53">
        <v>45</v>
      </c>
      <c r="F71" s="35"/>
      <c r="G71" s="35"/>
      <c r="H71" s="35"/>
      <c r="I71" s="35"/>
      <c r="J71" s="35"/>
      <c r="K71" s="35"/>
      <c r="L71" s="35"/>
      <c r="M71" s="35"/>
    </row>
    <row r="72" spans="1:13" ht="12.75">
      <c r="A72" s="122"/>
      <c r="B72" s="126" t="s">
        <v>63</v>
      </c>
      <c r="C72" s="52">
        <f t="shared" si="0"/>
        <v>7.0090281800000005</v>
      </c>
      <c r="D72" s="52">
        <f t="shared" si="1"/>
        <v>7.9138737</v>
      </c>
      <c r="E72" s="53">
        <v>21</v>
      </c>
      <c r="F72" s="49"/>
      <c r="G72" s="49"/>
      <c r="H72" s="49"/>
      <c r="I72" s="49"/>
      <c r="J72" s="49"/>
      <c r="K72" s="49"/>
      <c r="L72" s="49"/>
      <c r="M72" s="49"/>
    </row>
    <row r="73" spans="1:13" ht="12.75">
      <c r="A73" s="122"/>
      <c r="B73" s="126" t="s">
        <v>64</v>
      </c>
      <c r="C73" s="52">
        <f t="shared" si="0"/>
        <v>8.32661522</v>
      </c>
      <c r="D73" s="52">
        <f t="shared" si="1"/>
        <v>9.543399299999999</v>
      </c>
      <c r="E73" s="53">
        <v>33</v>
      </c>
      <c r="F73" s="49"/>
      <c r="G73" s="49"/>
      <c r="H73" s="49"/>
      <c r="I73" s="49"/>
      <c r="J73" s="49"/>
      <c r="K73" s="49"/>
      <c r="L73" s="49"/>
      <c r="M73" s="49"/>
    </row>
    <row r="74" spans="1:13" ht="12.75">
      <c r="A74" s="127"/>
      <c r="B74" s="126" t="s">
        <v>65</v>
      </c>
      <c r="C74" s="52">
        <f t="shared" si="0"/>
        <v>9.07472258</v>
      </c>
      <c r="D74" s="52">
        <f t="shared" si="1"/>
        <v>10.4702337</v>
      </c>
      <c r="E74" s="53">
        <v>39</v>
      </c>
      <c r="F74" s="49"/>
      <c r="G74" s="49"/>
      <c r="H74" s="49"/>
      <c r="I74" s="49"/>
      <c r="J74" s="49"/>
      <c r="K74" s="49"/>
      <c r="L74" s="49"/>
      <c r="M74" s="49"/>
    </row>
    <row r="75" spans="1:14" ht="12.75">
      <c r="A75" s="122" t="s">
        <v>66</v>
      </c>
      <c r="B75" s="126" t="s">
        <v>67</v>
      </c>
      <c r="C75" s="52">
        <f t="shared" si="0"/>
        <v>4.6598505800000005</v>
      </c>
      <c r="D75" s="52">
        <f t="shared" si="1"/>
        <v>5.029553699999999</v>
      </c>
      <c r="E75" s="53">
        <v>-11</v>
      </c>
      <c r="F75" s="49"/>
      <c r="G75" s="49"/>
      <c r="H75" s="49"/>
      <c r="I75" s="49"/>
      <c r="J75" s="49"/>
      <c r="K75" s="49"/>
      <c r="L75" s="49"/>
      <c r="M75" s="49"/>
      <c r="N75" s="1"/>
    </row>
    <row r="76" spans="1:14" ht="12.75">
      <c r="A76" s="122"/>
      <c r="B76" s="130" t="s">
        <v>99</v>
      </c>
      <c r="C76" s="52">
        <f t="shared" si="0"/>
        <v>5.4792168199999995</v>
      </c>
      <c r="D76" s="52">
        <f t="shared" si="1"/>
        <v>6.029943299999999</v>
      </c>
      <c r="E76" s="53">
        <v>3</v>
      </c>
      <c r="F76" s="49"/>
      <c r="G76" s="49"/>
      <c r="H76" s="49"/>
      <c r="I76" s="49"/>
      <c r="J76" s="49"/>
      <c r="K76" s="49"/>
      <c r="L76" s="49"/>
      <c r="M76" s="49"/>
      <c r="N76" s="1"/>
    </row>
    <row r="77" spans="1:14" ht="12.75">
      <c r="A77" s="122"/>
      <c r="B77" s="130" t="s">
        <v>68</v>
      </c>
      <c r="C77" s="52">
        <f t="shared" si="0"/>
        <v>5.77286402</v>
      </c>
      <c r="D77" s="52">
        <f t="shared" si="1"/>
        <v>6.3904833</v>
      </c>
      <c r="E77" s="53">
        <v>7</v>
      </c>
      <c r="F77" s="49"/>
      <c r="G77" s="49"/>
      <c r="H77" s="49"/>
      <c r="I77" s="49"/>
      <c r="J77" s="49"/>
      <c r="K77" s="49"/>
      <c r="L77" s="49"/>
      <c r="M77" s="49"/>
      <c r="N77" s="1"/>
    </row>
    <row r="78" spans="1:14" ht="12.75">
      <c r="A78" s="131"/>
      <c r="B78" s="132" t="s">
        <v>69</v>
      </c>
      <c r="C78" s="52">
        <f t="shared" si="0"/>
        <v>5.34231698</v>
      </c>
      <c r="D78" s="52">
        <f t="shared" si="1"/>
        <v>5.8621257</v>
      </c>
      <c r="E78" s="51">
        <v>1</v>
      </c>
      <c r="F78" s="49"/>
      <c r="G78" s="49"/>
      <c r="H78" s="49"/>
      <c r="I78" s="49"/>
      <c r="J78" s="49"/>
      <c r="K78" s="49"/>
      <c r="L78" s="49"/>
      <c r="M78" s="49"/>
      <c r="N78" s="1"/>
    </row>
    <row r="79" spans="1:13" ht="12.75">
      <c r="A79" s="133"/>
      <c r="B79" s="132" t="s">
        <v>70</v>
      </c>
      <c r="C79" s="52">
        <f t="shared" si="0"/>
        <v>5.69697128</v>
      </c>
      <c r="D79" s="52">
        <f t="shared" si="1"/>
        <v>6.297235199999999</v>
      </c>
      <c r="E79" s="51">
        <v>6</v>
      </c>
      <c r="F79" s="49"/>
      <c r="G79" s="49"/>
      <c r="H79" s="49"/>
      <c r="I79" s="49"/>
      <c r="J79" s="49"/>
      <c r="K79" s="49"/>
      <c r="L79" s="49"/>
      <c r="M79" s="49"/>
    </row>
    <row r="80" spans="1:13" ht="12.75">
      <c r="A80" s="131" t="s">
        <v>71</v>
      </c>
      <c r="B80" s="132" t="s">
        <v>72</v>
      </c>
      <c r="C80" s="52">
        <f t="shared" si="0"/>
        <v>6.17713712</v>
      </c>
      <c r="D80" s="52">
        <f t="shared" si="1"/>
        <v>6.8878547999999995</v>
      </c>
      <c r="E80" s="51">
        <v>12</v>
      </c>
      <c r="F80" s="32"/>
      <c r="G80" s="32"/>
      <c r="H80" s="32"/>
      <c r="I80" s="32"/>
      <c r="J80" s="32"/>
      <c r="K80" s="32"/>
      <c r="L80" s="32"/>
      <c r="M80" s="32"/>
    </row>
    <row r="81" spans="1:13" ht="12.75">
      <c r="A81" s="131"/>
      <c r="B81" s="132" t="s">
        <v>73</v>
      </c>
      <c r="C81" s="52">
        <f t="shared" si="0"/>
        <v>5.69697128</v>
      </c>
      <c r="D81" s="52">
        <f t="shared" si="1"/>
        <v>6.297235199999999</v>
      </c>
      <c r="E81" s="51">
        <v>6</v>
      </c>
      <c r="F81" s="32"/>
      <c r="G81" s="32"/>
      <c r="H81" s="32"/>
      <c r="I81" s="32"/>
      <c r="J81" s="32"/>
      <c r="K81" s="32"/>
      <c r="L81" s="32"/>
      <c r="M81" s="32"/>
    </row>
    <row r="82" spans="1:13" ht="12.75">
      <c r="A82" s="127"/>
      <c r="B82" s="125" t="s">
        <v>74</v>
      </c>
      <c r="C82" s="52">
        <f t="shared" si="0"/>
        <v>5.85041072</v>
      </c>
      <c r="D82" s="52">
        <f t="shared" si="1"/>
        <v>6.4858068</v>
      </c>
      <c r="E82" s="51">
        <v>8</v>
      </c>
      <c r="F82" s="32"/>
      <c r="G82" s="40"/>
      <c r="H82" s="40"/>
      <c r="I82" s="40"/>
      <c r="J82" s="40"/>
      <c r="K82" s="40"/>
      <c r="L82" s="40"/>
      <c r="M82" s="56"/>
    </row>
    <row r="83" spans="1:14" s="1" customFormat="1" ht="12.75" customHeight="1">
      <c r="A83" s="134" t="s">
        <v>203</v>
      </c>
      <c r="B83" s="125" t="s">
        <v>304</v>
      </c>
      <c r="C83" s="52">
        <f t="shared" si="0"/>
        <v>6.90998</v>
      </c>
      <c r="D83" s="52">
        <f t="shared" si="1"/>
        <v>7.79157</v>
      </c>
      <c r="E83" s="51">
        <v>20</v>
      </c>
      <c r="F83" s="27"/>
      <c r="G83" s="190"/>
      <c r="H83" s="190"/>
      <c r="I83" s="190"/>
      <c r="J83" s="190"/>
      <c r="K83" s="190"/>
      <c r="L83" s="190"/>
      <c r="M83" s="57"/>
      <c r="N83"/>
    </row>
    <row r="84" spans="1:14" s="1" customFormat="1" ht="12.75" customHeight="1">
      <c r="A84" s="121" t="s">
        <v>75</v>
      </c>
      <c r="B84" s="125" t="s">
        <v>76</v>
      </c>
      <c r="C84" s="52">
        <f t="shared" si="0"/>
        <v>6.71684552</v>
      </c>
      <c r="D84" s="52">
        <f t="shared" si="1"/>
        <v>7.553188799999999</v>
      </c>
      <c r="E84" s="51">
        <v>18</v>
      </c>
      <c r="F84" s="27"/>
      <c r="G84" s="190"/>
      <c r="H84" s="190"/>
      <c r="I84" s="190"/>
      <c r="J84" s="190"/>
      <c r="K84" s="190"/>
      <c r="L84" s="190"/>
      <c r="M84" s="57"/>
      <c r="N84"/>
    </row>
    <row r="85" spans="1:14" s="1" customFormat="1" ht="12.75">
      <c r="A85" s="135"/>
      <c r="B85" s="125" t="s">
        <v>77</v>
      </c>
      <c r="C85" s="52">
        <f t="shared" si="0"/>
        <v>6.35042408</v>
      </c>
      <c r="D85" s="52">
        <f t="shared" si="1"/>
        <v>7.1013312</v>
      </c>
      <c r="E85" s="51">
        <v>14</v>
      </c>
      <c r="F85" s="27"/>
      <c r="G85" s="190"/>
      <c r="H85" s="190"/>
      <c r="I85" s="190"/>
      <c r="J85" s="190"/>
      <c r="K85" s="190"/>
      <c r="L85" s="190"/>
      <c r="M85" s="57"/>
      <c r="N85"/>
    </row>
    <row r="86" spans="1:14" s="1" customFormat="1" ht="25.5" customHeight="1">
      <c r="A86" s="121" t="s">
        <v>78</v>
      </c>
      <c r="B86" s="125" t="s">
        <v>100</v>
      </c>
      <c r="C86" s="52">
        <f t="shared" si="0"/>
        <v>8.20771952</v>
      </c>
      <c r="D86" s="52">
        <f t="shared" si="1"/>
        <v>9.3961908</v>
      </c>
      <c r="E86" s="51">
        <v>32</v>
      </c>
      <c r="F86" s="27"/>
      <c r="G86" s="190"/>
      <c r="H86" s="190"/>
      <c r="I86" s="190"/>
      <c r="J86" s="190"/>
      <c r="K86" s="190"/>
      <c r="L86" s="190"/>
      <c r="M86" s="57"/>
      <c r="N86"/>
    </row>
    <row r="87" spans="1:13" ht="12.75" customHeight="1">
      <c r="A87" s="121"/>
      <c r="B87" s="125" t="s">
        <v>79</v>
      </c>
      <c r="C87" s="52">
        <f t="shared" si="0"/>
        <v>10.600898</v>
      </c>
      <c r="D87" s="52">
        <f t="shared" si="1"/>
        <v>12.36348</v>
      </c>
      <c r="E87" s="51">
        <v>50</v>
      </c>
      <c r="F87" s="32"/>
      <c r="G87" s="40"/>
      <c r="H87" s="40"/>
      <c r="I87" s="40"/>
      <c r="J87" s="40"/>
      <c r="K87" s="40"/>
      <c r="L87" s="40"/>
      <c r="M87" s="56"/>
    </row>
    <row r="88" spans="1:13" ht="12.75">
      <c r="A88" s="122"/>
      <c r="B88" s="125" t="s">
        <v>80</v>
      </c>
      <c r="C88" s="52">
        <f t="shared" si="0"/>
        <v>9.47110472</v>
      </c>
      <c r="D88" s="52">
        <f t="shared" si="1"/>
        <v>10.9616688</v>
      </c>
      <c r="E88" s="51">
        <v>42</v>
      </c>
      <c r="F88" s="32"/>
      <c r="G88" s="40"/>
      <c r="H88" s="40"/>
      <c r="I88" s="40"/>
      <c r="J88" s="40"/>
      <c r="K88" s="40"/>
      <c r="L88" s="40"/>
      <c r="M88" s="56"/>
    </row>
    <row r="89" spans="1:13" ht="12.75">
      <c r="A89" s="122"/>
      <c r="B89" s="125" t="s">
        <v>81</v>
      </c>
      <c r="C89" s="52">
        <f t="shared" si="0"/>
        <v>7.74867632</v>
      </c>
      <c r="D89" s="52">
        <f t="shared" si="1"/>
        <v>8.8281108</v>
      </c>
      <c r="E89" s="51">
        <v>28</v>
      </c>
      <c r="F89" s="32"/>
      <c r="G89" s="32"/>
      <c r="H89" s="32"/>
      <c r="I89" s="32"/>
      <c r="J89" s="32"/>
      <c r="K89" s="32"/>
      <c r="L89" s="32"/>
      <c r="M89" s="32"/>
    </row>
    <row r="90" spans="1:13" ht="12.75">
      <c r="A90" s="127"/>
      <c r="B90" s="125" t="s">
        <v>82</v>
      </c>
      <c r="C90" s="52">
        <f t="shared" si="0"/>
        <v>9.205196</v>
      </c>
      <c r="D90" s="52">
        <f t="shared" si="1"/>
        <v>10.631969999999999</v>
      </c>
      <c r="E90" s="51">
        <v>40</v>
      </c>
      <c r="F90" s="27"/>
      <c r="G90" s="190"/>
      <c r="H90" s="190"/>
      <c r="I90" s="190"/>
      <c r="J90" s="190"/>
      <c r="K90" s="190"/>
      <c r="L90" s="190"/>
      <c r="M90" s="57"/>
    </row>
    <row r="91" spans="1:13" ht="14.25" customHeight="1">
      <c r="A91" s="136" t="s">
        <v>83</v>
      </c>
      <c r="B91" s="125" t="s">
        <v>85</v>
      </c>
      <c r="C91" s="52">
        <f t="shared" si="0"/>
        <v>7.4217605</v>
      </c>
      <c r="D91" s="52">
        <f t="shared" si="1"/>
        <v>8.4238425</v>
      </c>
      <c r="E91" s="51">
        <v>25</v>
      </c>
      <c r="F91" s="27"/>
      <c r="G91" s="190"/>
      <c r="H91" s="190"/>
      <c r="I91" s="190"/>
      <c r="J91" s="190"/>
      <c r="K91" s="190"/>
      <c r="L91" s="190"/>
      <c r="M91" s="57"/>
    </row>
    <row r="92" spans="1:13" ht="12.75">
      <c r="A92" s="137"/>
      <c r="B92" s="125" t="s">
        <v>86</v>
      </c>
      <c r="C92" s="52">
        <f aca="true" t="shared" si="2" ref="C92:C123">+$E$53-($E$53*((0.1392+(-0.00846*$E92)+(-0.0001074*$E92^2)+(0.0228*$E$53))))</f>
        <v>7.21208642</v>
      </c>
      <c r="D92" s="52">
        <f aca="true" t="shared" si="3" ref="D92:D123">+$E$54-($E$54*((0.1041+(-0.008862*$E92)+(-0.0001153*$E92^2)+(0.02817*$E$54))))</f>
        <v>8.1647073</v>
      </c>
      <c r="E92" s="51">
        <v>23</v>
      </c>
      <c r="F92" s="27"/>
      <c r="G92" s="27"/>
      <c r="H92" s="27"/>
      <c r="I92" s="27"/>
      <c r="J92" s="27"/>
      <c r="K92" s="27"/>
      <c r="L92" s="27"/>
      <c r="M92" s="27"/>
    </row>
    <row r="93" spans="1:13" ht="12.75">
      <c r="A93" s="127"/>
      <c r="B93" s="125" t="s">
        <v>87</v>
      </c>
      <c r="C93" s="52">
        <f t="shared" si="2"/>
        <v>7.8609561800000005</v>
      </c>
      <c r="D93" s="52">
        <f t="shared" si="3"/>
        <v>8.9670177</v>
      </c>
      <c r="E93" s="51">
        <v>29</v>
      </c>
      <c r="F93" s="27"/>
      <c r="G93" s="27"/>
      <c r="H93" s="27"/>
      <c r="I93" s="27"/>
      <c r="J93" s="27"/>
      <c r="K93" s="27"/>
      <c r="L93" s="27"/>
      <c r="M93" s="64"/>
    </row>
    <row r="94" spans="1:13" ht="22.5">
      <c r="A94" s="122" t="s">
        <v>88</v>
      </c>
      <c r="B94" s="125" t="s">
        <v>89</v>
      </c>
      <c r="C94" s="52">
        <f t="shared" si="2"/>
        <v>12.66257762</v>
      </c>
      <c r="D94" s="52">
        <f t="shared" si="3"/>
        <v>14.924715299999999</v>
      </c>
      <c r="E94" s="51">
        <v>63</v>
      </c>
      <c r="F94" s="27"/>
      <c r="G94" s="27"/>
      <c r="H94" s="27"/>
      <c r="I94" s="27"/>
      <c r="J94" s="27"/>
      <c r="K94" s="27"/>
      <c r="L94" s="27"/>
      <c r="M94" s="27"/>
    </row>
    <row r="95" spans="1:13" ht="12.75">
      <c r="A95" s="123"/>
      <c r="B95" s="125" t="s">
        <v>90</v>
      </c>
      <c r="C95" s="52">
        <f t="shared" si="2"/>
        <v>13.52995952</v>
      </c>
      <c r="D95" s="52">
        <f t="shared" si="3"/>
        <v>16.0031988</v>
      </c>
      <c r="E95" s="51">
        <v>68</v>
      </c>
      <c r="F95" s="55"/>
      <c r="G95" s="55"/>
      <c r="H95" s="55"/>
      <c r="I95" s="55"/>
      <c r="J95" s="55"/>
      <c r="K95" s="55"/>
      <c r="L95" s="55"/>
      <c r="M95" s="55"/>
    </row>
    <row r="96" spans="1:13" ht="12.75">
      <c r="A96" s="138"/>
      <c r="B96" s="125" t="s">
        <v>91</v>
      </c>
      <c r="C96" s="52">
        <f t="shared" si="2"/>
        <v>12.327202580000002</v>
      </c>
      <c r="D96" s="52">
        <f t="shared" si="3"/>
        <v>14.507849700000001</v>
      </c>
      <c r="E96" s="51">
        <v>61</v>
      </c>
      <c r="F96" s="55"/>
      <c r="G96" s="55"/>
      <c r="H96" s="55"/>
      <c r="I96" s="55"/>
      <c r="J96" s="55"/>
      <c r="K96" s="55"/>
      <c r="L96" s="55"/>
      <c r="M96" s="55"/>
    </row>
    <row r="97" spans="1:13" ht="12.75">
      <c r="A97" s="123" t="s">
        <v>92</v>
      </c>
      <c r="B97" s="125" t="s">
        <v>93</v>
      </c>
      <c r="C97" s="52">
        <f t="shared" si="2"/>
        <v>5.92961138</v>
      </c>
      <c r="D97" s="52">
        <f t="shared" si="3"/>
        <v>6.5832057</v>
      </c>
      <c r="E97" s="51">
        <v>9</v>
      </c>
      <c r="F97" s="55"/>
      <c r="G97" s="55"/>
      <c r="H97" s="55"/>
      <c r="I97" s="55"/>
      <c r="J97" s="55"/>
      <c r="K97" s="55"/>
      <c r="L97" s="55"/>
      <c r="M97" s="55"/>
    </row>
    <row r="98" spans="1:13" ht="12.75">
      <c r="A98" s="138"/>
      <c r="B98" s="125" t="s">
        <v>94</v>
      </c>
      <c r="C98" s="52">
        <f t="shared" si="2"/>
        <v>4.91526728</v>
      </c>
      <c r="D98" s="52">
        <f t="shared" si="3"/>
        <v>5.3401392</v>
      </c>
      <c r="E98" s="51">
        <v>-6</v>
      </c>
      <c r="F98" s="55"/>
      <c r="G98" s="55"/>
      <c r="H98" s="55"/>
      <c r="I98" s="55"/>
      <c r="J98" s="55"/>
      <c r="K98" s="55"/>
      <c r="L98" s="55"/>
      <c r="M98" s="55"/>
    </row>
    <row r="99" spans="1:13" ht="35.25" customHeight="1">
      <c r="A99" s="123" t="s">
        <v>95</v>
      </c>
      <c r="B99" s="125" t="s">
        <v>96</v>
      </c>
      <c r="C99" s="52">
        <f t="shared" si="2"/>
        <v>5.21203298</v>
      </c>
      <c r="D99" s="52">
        <f t="shared" si="3"/>
        <v>5.7026097</v>
      </c>
      <c r="E99" s="51">
        <v>-1</v>
      </c>
      <c r="F99" s="55"/>
      <c r="G99" s="55"/>
      <c r="H99" s="55"/>
      <c r="I99" s="55"/>
      <c r="J99" s="55"/>
      <c r="K99" s="55"/>
      <c r="L99" s="55"/>
      <c r="M99" s="55"/>
    </row>
    <row r="100" spans="1:13" ht="12.75">
      <c r="A100" s="138"/>
      <c r="B100" s="125" t="s">
        <v>97</v>
      </c>
      <c r="C100" s="52">
        <f t="shared" si="2"/>
        <v>5.409939919999999</v>
      </c>
      <c r="D100" s="52">
        <f t="shared" si="3"/>
        <v>5.9449968</v>
      </c>
      <c r="E100" s="51">
        <v>2</v>
      </c>
      <c r="F100" s="55"/>
      <c r="G100" s="55"/>
      <c r="H100" s="55"/>
      <c r="I100" s="55"/>
      <c r="J100" s="55"/>
      <c r="K100" s="55"/>
      <c r="L100" s="55"/>
      <c r="M100" s="55"/>
    </row>
    <row r="101" spans="1:13" ht="12.75">
      <c r="A101" s="123" t="s">
        <v>101</v>
      </c>
      <c r="B101" s="125" t="s">
        <v>102</v>
      </c>
      <c r="C101" s="52">
        <f t="shared" si="2"/>
        <v>5.92961138</v>
      </c>
      <c r="D101" s="52">
        <f t="shared" si="3"/>
        <v>6.5832057</v>
      </c>
      <c r="E101" s="51">
        <v>9</v>
      </c>
      <c r="F101" s="55"/>
      <c r="G101" s="55"/>
      <c r="H101" s="55"/>
      <c r="I101" s="55"/>
      <c r="J101" s="55"/>
      <c r="K101" s="55"/>
      <c r="L101" s="55"/>
      <c r="M101" s="55"/>
    </row>
    <row r="102" spans="1:13" ht="22.5">
      <c r="A102" s="138"/>
      <c r="B102" s="125" t="s">
        <v>103</v>
      </c>
      <c r="C102" s="52">
        <f t="shared" si="2"/>
        <v>5.4792168199999995</v>
      </c>
      <c r="D102" s="52">
        <f t="shared" si="3"/>
        <v>6.029943299999999</v>
      </c>
      <c r="E102" s="51">
        <v>3</v>
      </c>
      <c r="F102" s="55"/>
      <c r="G102" s="55"/>
      <c r="H102" s="55"/>
      <c r="I102" s="55"/>
      <c r="J102" s="55"/>
      <c r="K102" s="55"/>
      <c r="L102" s="55"/>
      <c r="M102" s="55"/>
    </row>
    <row r="103" spans="1:13" ht="16.5" customHeight="1">
      <c r="A103" s="123" t="s">
        <v>104</v>
      </c>
      <c r="B103" s="125" t="s">
        <v>105</v>
      </c>
      <c r="C103" s="52">
        <f t="shared" si="2"/>
        <v>4.9713125</v>
      </c>
      <c r="D103" s="52">
        <f t="shared" si="3"/>
        <v>5.4084825</v>
      </c>
      <c r="E103" s="51">
        <v>-5</v>
      </c>
      <c r="F103" s="55"/>
      <c r="G103" s="55"/>
      <c r="H103" s="55"/>
      <c r="I103" s="55"/>
      <c r="J103" s="55"/>
      <c r="K103" s="55"/>
      <c r="L103" s="55"/>
      <c r="M103" s="55"/>
    </row>
    <row r="104" spans="1:13" ht="12.75">
      <c r="A104" s="138"/>
      <c r="B104" s="125" t="s">
        <v>106</v>
      </c>
      <c r="C104" s="52">
        <f t="shared" si="2"/>
        <v>5.02901168</v>
      </c>
      <c r="D104" s="52">
        <f t="shared" si="3"/>
        <v>5.478901199999999</v>
      </c>
      <c r="E104" s="51">
        <v>-4</v>
      </c>
      <c r="F104" s="32"/>
      <c r="G104" s="32"/>
      <c r="H104" s="32"/>
      <c r="I104" s="32"/>
      <c r="J104" s="32"/>
      <c r="K104" s="32"/>
      <c r="L104" s="32"/>
      <c r="M104" s="32"/>
    </row>
    <row r="105" spans="1:13" ht="12.75">
      <c r="A105" s="123" t="s">
        <v>107</v>
      </c>
      <c r="B105" s="125" t="s">
        <v>108</v>
      </c>
      <c r="C105" s="52">
        <f t="shared" si="2"/>
        <v>5.69697128</v>
      </c>
      <c r="D105" s="52">
        <f t="shared" si="3"/>
        <v>6.297235199999999</v>
      </c>
      <c r="E105" s="51">
        <v>6</v>
      </c>
      <c r="F105" s="61"/>
      <c r="G105" s="61"/>
      <c r="H105" s="61"/>
      <c r="I105" s="61"/>
      <c r="J105" s="61"/>
      <c r="K105" s="61"/>
      <c r="L105" s="61"/>
      <c r="M105" s="61"/>
    </row>
    <row r="106" spans="1:13" ht="12.75">
      <c r="A106" s="123"/>
      <c r="B106" s="125" t="s">
        <v>109</v>
      </c>
      <c r="C106" s="52">
        <f t="shared" si="2"/>
        <v>5.55014768</v>
      </c>
      <c r="D106" s="52">
        <f t="shared" si="3"/>
        <v>6.116965199999999</v>
      </c>
      <c r="E106" s="51">
        <v>4</v>
      </c>
      <c r="F106" s="61"/>
      <c r="G106" s="61"/>
      <c r="H106" s="61"/>
      <c r="I106" s="61"/>
      <c r="J106" s="61"/>
      <c r="K106" s="61"/>
      <c r="L106" s="61"/>
      <c r="M106" s="61"/>
    </row>
    <row r="107" spans="1:13" ht="12.75">
      <c r="A107" s="138"/>
      <c r="B107" s="125" t="s">
        <v>110</v>
      </c>
      <c r="C107" s="52">
        <f t="shared" si="2"/>
        <v>5.85041072</v>
      </c>
      <c r="D107" s="52">
        <f t="shared" si="3"/>
        <v>6.4858068</v>
      </c>
      <c r="E107" s="51">
        <v>8</v>
      </c>
      <c r="F107" s="69"/>
      <c r="G107" s="69"/>
      <c r="H107" s="69"/>
      <c r="I107" s="69"/>
      <c r="J107" s="69"/>
      <c r="K107" s="69"/>
      <c r="L107" s="69"/>
      <c r="M107" s="69"/>
    </row>
    <row r="108" spans="1:13" ht="12.75">
      <c r="A108" s="123" t="s">
        <v>111</v>
      </c>
      <c r="B108" s="125" t="s">
        <v>112</v>
      </c>
      <c r="C108" s="52">
        <f t="shared" si="2"/>
        <v>6.35042408</v>
      </c>
      <c r="D108" s="52">
        <f t="shared" si="3"/>
        <v>7.1013312</v>
      </c>
      <c r="E108" s="51">
        <v>14</v>
      </c>
      <c r="F108" s="65"/>
      <c r="G108" s="65"/>
      <c r="H108" s="65"/>
      <c r="I108" s="65"/>
      <c r="J108" s="65"/>
      <c r="K108" s="65"/>
      <c r="L108" s="65"/>
      <c r="M108" s="65"/>
    </row>
    <row r="109" spans="1:13" ht="12.75">
      <c r="A109" s="123"/>
      <c r="B109" s="125" t="s">
        <v>113</v>
      </c>
      <c r="C109" s="52">
        <f t="shared" si="2"/>
        <v>6.010466</v>
      </c>
      <c r="D109" s="52">
        <f t="shared" si="3"/>
        <v>6.6826799999999995</v>
      </c>
      <c r="E109" s="51">
        <v>10</v>
      </c>
      <c r="F109" s="66"/>
      <c r="G109" s="66"/>
      <c r="H109" s="66"/>
      <c r="I109" s="66"/>
      <c r="J109" s="66"/>
      <c r="K109" s="66"/>
      <c r="L109" s="66"/>
      <c r="M109" s="67"/>
    </row>
    <row r="110" spans="1:13" ht="12.75">
      <c r="A110" s="138"/>
      <c r="B110" s="125" t="s">
        <v>114</v>
      </c>
      <c r="C110" s="52">
        <f t="shared" si="2"/>
        <v>6.26295362</v>
      </c>
      <c r="D110" s="52">
        <f t="shared" si="3"/>
        <v>6.9935553</v>
      </c>
      <c r="E110" s="51">
        <v>13</v>
      </c>
      <c r="F110" s="66"/>
      <c r="G110" s="66"/>
      <c r="H110" s="66"/>
      <c r="I110" s="66"/>
      <c r="J110" s="66"/>
      <c r="K110" s="66"/>
      <c r="L110" s="66"/>
      <c r="M110" s="67"/>
    </row>
    <row r="111" spans="1:13" ht="12.75">
      <c r="A111" s="123" t="s">
        <v>115</v>
      </c>
      <c r="B111" s="125" t="s">
        <v>116</v>
      </c>
      <c r="C111" s="52">
        <f t="shared" si="2"/>
        <v>7.97489</v>
      </c>
      <c r="D111" s="52">
        <f t="shared" si="3"/>
        <v>9.107999999999999</v>
      </c>
      <c r="E111" s="51">
        <v>30</v>
      </c>
      <c r="F111" s="66"/>
      <c r="G111" s="66"/>
      <c r="H111" s="66"/>
      <c r="I111" s="66"/>
      <c r="J111" s="66"/>
      <c r="K111" s="66"/>
      <c r="L111" s="66"/>
      <c r="M111" s="67"/>
    </row>
    <row r="112" spans="1:13" ht="12.75">
      <c r="A112" s="123"/>
      <c r="B112" s="125" t="s">
        <v>117</v>
      </c>
      <c r="C112" s="52">
        <f t="shared" si="2"/>
        <v>7.63805042</v>
      </c>
      <c r="D112" s="52">
        <f t="shared" si="3"/>
        <v>8.6912793</v>
      </c>
      <c r="E112" s="51">
        <v>27</v>
      </c>
      <c r="F112" s="68"/>
      <c r="G112" s="68"/>
      <c r="H112" s="68"/>
      <c r="I112" s="68"/>
      <c r="J112" s="68"/>
      <c r="K112" s="68"/>
      <c r="L112" s="68"/>
      <c r="M112" s="68"/>
    </row>
    <row r="113" spans="1:13" ht="22.5">
      <c r="A113" s="138"/>
      <c r="B113" s="125" t="s">
        <v>118</v>
      </c>
      <c r="C113" s="52">
        <f t="shared" si="2"/>
        <v>8.44716488</v>
      </c>
      <c r="D113" s="52">
        <f t="shared" si="3"/>
        <v>9.6926832</v>
      </c>
      <c r="E113" s="51">
        <v>34</v>
      </c>
      <c r="F113" s="66"/>
      <c r="G113" s="66"/>
      <c r="H113" s="66"/>
      <c r="I113" s="66"/>
      <c r="J113" s="66"/>
      <c r="K113" s="66"/>
      <c r="L113" s="66"/>
      <c r="M113" s="66"/>
    </row>
    <row r="114" spans="1:13" ht="12.75">
      <c r="A114" s="123" t="s">
        <v>119</v>
      </c>
      <c r="B114" s="125" t="s">
        <v>120</v>
      </c>
      <c r="C114" s="52">
        <f t="shared" si="2"/>
        <v>5.34231698</v>
      </c>
      <c r="D114" s="52">
        <f t="shared" si="3"/>
        <v>5.8621257</v>
      </c>
      <c r="E114" s="51">
        <v>1</v>
      </c>
      <c r="F114" s="66"/>
      <c r="G114" s="66"/>
      <c r="H114" s="66"/>
      <c r="I114" s="66"/>
      <c r="J114" s="66"/>
      <c r="K114" s="66"/>
      <c r="L114" s="66"/>
      <c r="M114" s="66"/>
    </row>
    <row r="115" spans="1:13" ht="12.75">
      <c r="A115" s="138"/>
      <c r="B115" s="125" t="s">
        <v>121</v>
      </c>
      <c r="C115" s="52">
        <f t="shared" si="2"/>
        <v>5.409939919999999</v>
      </c>
      <c r="D115" s="52">
        <f t="shared" si="3"/>
        <v>5.9449968</v>
      </c>
      <c r="E115" s="51">
        <v>2</v>
      </c>
      <c r="F115" s="66"/>
      <c r="G115" s="66"/>
      <c r="H115" s="66"/>
      <c r="I115" s="66"/>
      <c r="J115" s="66"/>
      <c r="K115" s="66"/>
      <c r="L115" s="66"/>
      <c r="M115" s="66"/>
    </row>
    <row r="116" spans="1:13" ht="12.75">
      <c r="A116" s="123" t="s">
        <v>122</v>
      </c>
      <c r="B116" s="125" t="s">
        <v>123</v>
      </c>
      <c r="C116" s="52">
        <f t="shared" si="2"/>
        <v>6.4395485</v>
      </c>
      <c r="D116" s="52">
        <f t="shared" si="3"/>
        <v>7.2111825</v>
      </c>
      <c r="E116" s="51">
        <v>15</v>
      </c>
      <c r="F116" s="66"/>
      <c r="G116" s="66"/>
      <c r="H116" s="66"/>
      <c r="I116" s="66"/>
      <c r="J116" s="66"/>
      <c r="K116" s="66"/>
      <c r="L116" s="66"/>
      <c r="M116" s="66"/>
    </row>
    <row r="117" spans="1:13" ht="12.75">
      <c r="A117" s="138"/>
      <c r="B117" s="125" t="s">
        <v>124</v>
      </c>
      <c r="C117" s="52">
        <f t="shared" si="2"/>
        <v>6.71684552</v>
      </c>
      <c r="D117" s="52">
        <f t="shared" si="3"/>
        <v>7.553188799999999</v>
      </c>
      <c r="E117" s="51">
        <v>18</v>
      </c>
      <c r="F117" s="40"/>
      <c r="G117" s="40"/>
      <c r="H117" s="40"/>
      <c r="I117" s="40"/>
      <c r="J117" s="40"/>
      <c r="K117" s="40"/>
      <c r="L117" s="40"/>
      <c r="M117" s="40"/>
    </row>
    <row r="118" spans="1:13" ht="12.75">
      <c r="A118" s="123" t="s">
        <v>125</v>
      </c>
      <c r="B118" s="125" t="s">
        <v>126</v>
      </c>
      <c r="C118" s="52">
        <f t="shared" si="2"/>
        <v>6.17713712</v>
      </c>
      <c r="D118" s="52">
        <f t="shared" si="3"/>
        <v>6.8878547999999995</v>
      </c>
      <c r="E118" s="51">
        <v>12</v>
      </c>
      <c r="F118" s="40"/>
      <c r="G118" s="40"/>
      <c r="H118" s="40"/>
      <c r="I118" s="40"/>
      <c r="J118" s="40"/>
      <c r="K118" s="40"/>
      <c r="L118" s="40"/>
      <c r="M118" s="40"/>
    </row>
    <row r="119" spans="1:13" ht="12.75">
      <c r="A119" s="138"/>
      <c r="B119" s="125" t="s">
        <v>127</v>
      </c>
      <c r="C119" s="52">
        <f t="shared" si="2"/>
        <v>5.6227325</v>
      </c>
      <c r="D119" s="52">
        <f t="shared" si="3"/>
        <v>6.2060625</v>
      </c>
      <c r="E119" s="51">
        <v>5</v>
      </c>
      <c r="F119" s="40"/>
      <c r="G119" s="40"/>
      <c r="H119" s="40"/>
      <c r="I119" s="40"/>
      <c r="J119" s="40"/>
      <c r="K119" s="40"/>
      <c r="L119" s="40"/>
      <c r="M119" s="40"/>
    </row>
    <row r="120" spans="1:13" ht="22.5">
      <c r="A120" s="123" t="s">
        <v>128</v>
      </c>
      <c r="B120" s="125" t="s">
        <v>217</v>
      </c>
      <c r="C120" s="52">
        <f t="shared" si="2"/>
        <v>5.6227325</v>
      </c>
      <c r="D120" s="52">
        <f t="shared" si="3"/>
        <v>6.2060625</v>
      </c>
      <c r="E120" s="51">
        <v>5</v>
      </c>
      <c r="F120" s="40"/>
      <c r="G120" s="40"/>
      <c r="H120" s="40"/>
      <c r="I120" s="40"/>
      <c r="J120" s="40"/>
      <c r="K120" s="40"/>
      <c r="L120" s="40"/>
      <c r="M120" s="40"/>
    </row>
    <row r="121" spans="1:13" ht="22.5">
      <c r="A121" s="138"/>
      <c r="B121" s="125" t="s">
        <v>218</v>
      </c>
      <c r="C121" s="52">
        <f t="shared" si="2"/>
        <v>5.409939919999999</v>
      </c>
      <c r="D121" s="52">
        <f t="shared" si="3"/>
        <v>5.9449968</v>
      </c>
      <c r="E121" s="51">
        <v>2</v>
      </c>
      <c r="F121" s="40"/>
      <c r="G121" s="40"/>
      <c r="H121" s="40"/>
      <c r="I121" s="40"/>
      <c r="J121" s="40"/>
      <c r="K121" s="40"/>
      <c r="L121" s="40"/>
      <c r="M121" s="40"/>
    </row>
    <row r="122" spans="1:13" ht="12.75">
      <c r="A122" s="123" t="s">
        <v>129</v>
      </c>
      <c r="B122" s="125" t="s">
        <v>130</v>
      </c>
      <c r="C122" s="52">
        <f t="shared" si="2"/>
        <v>4.445782879999999</v>
      </c>
      <c r="D122" s="52">
        <f t="shared" si="3"/>
        <v>4.7708531999999995</v>
      </c>
      <c r="E122" s="51">
        <v>-16</v>
      </c>
      <c r="F122" s="40"/>
      <c r="G122" s="40"/>
      <c r="H122" s="40"/>
      <c r="I122" s="40"/>
      <c r="J122" s="40"/>
      <c r="K122" s="40"/>
      <c r="L122" s="40"/>
      <c r="M122" s="40"/>
    </row>
    <row r="123" spans="1:13" ht="22.5">
      <c r="A123" s="138"/>
      <c r="B123" s="125" t="s">
        <v>131</v>
      </c>
      <c r="C123" s="52">
        <f t="shared" si="2"/>
        <v>4.6598505800000005</v>
      </c>
      <c r="D123" s="52">
        <f t="shared" si="3"/>
        <v>5.029553699999999</v>
      </c>
      <c r="E123" s="51">
        <v>-11</v>
      </c>
      <c r="F123" s="40"/>
      <c r="G123" s="40"/>
      <c r="H123" s="40"/>
      <c r="I123" s="40"/>
      <c r="J123" s="40"/>
      <c r="K123" s="40"/>
      <c r="L123" s="40"/>
      <c r="M123" s="40"/>
    </row>
    <row r="124" spans="1:13" ht="12.75">
      <c r="A124" s="123" t="s">
        <v>132</v>
      </c>
      <c r="B124" s="125" t="s">
        <v>133</v>
      </c>
      <c r="C124" s="52">
        <f aca="true" t="shared" si="4" ref="C124:C155">+$E$53-($E$53*((0.1392+(-0.00846*$E124)+(-0.0001074*$E124^2)+(0.0228*$E$53))))</f>
        <v>8.5693685</v>
      </c>
      <c r="D124" s="52">
        <f aca="true" t="shared" si="5" ref="D124:D155">+$E$54-($E$54*((0.1041+(-0.008862*$E124)+(-0.0001153*$E124^2)+(0.02817*$E$54))))</f>
        <v>9.8440425</v>
      </c>
      <c r="E124" s="51">
        <v>35</v>
      </c>
      <c r="F124" s="40"/>
      <c r="G124" s="40"/>
      <c r="H124" s="40"/>
      <c r="I124" s="40"/>
      <c r="J124" s="40"/>
      <c r="K124" s="40"/>
      <c r="L124" s="40"/>
      <c r="M124" s="40"/>
    </row>
    <row r="125" spans="1:13" ht="12.75">
      <c r="A125" s="123"/>
      <c r="B125" s="125" t="s">
        <v>134</v>
      </c>
      <c r="C125" s="52">
        <f t="shared" si="4"/>
        <v>7.4217605</v>
      </c>
      <c r="D125" s="52">
        <f t="shared" si="5"/>
        <v>8.4238425</v>
      </c>
      <c r="E125" s="51">
        <v>25</v>
      </c>
      <c r="F125" s="40"/>
      <c r="G125" s="40"/>
      <c r="H125" s="40"/>
      <c r="I125" s="40"/>
      <c r="J125" s="40"/>
      <c r="K125" s="40"/>
      <c r="L125" s="40"/>
      <c r="M125" s="56"/>
    </row>
    <row r="126" spans="1:13" ht="12.75">
      <c r="A126" s="138"/>
      <c r="B126" s="125" t="s">
        <v>135</v>
      </c>
      <c r="C126" s="52">
        <f t="shared" si="4"/>
        <v>7.10973032</v>
      </c>
      <c r="D126" s="52">
        <f t="shared" si="5"/>
        <v>8.0382528</v>
      </c>
      <c r="E126" s="51">
        <v>22</v>
      </c>
      <c r="F126" s="40"/>
      <c r="G126" s="40"/>
      <c r="H126" s="40"/>
      <c r="I126" s="40"/>
      <c r="J126" s="40"/>
      <c r="K126" s="40"/>
      <c r="L126" s="40"/>
      <c r="M126" s="56"/>
    </row>
    <row r="127" spans="1:12" ht="12.75">
      <c r="A127" s="123" t="s">
        <v>136</v>
      </c>
      <c r="B127" s="125" t="s">
        <v>137</v>
      </c>
      <c r="C127" s="52">
        <f t="shared" si="4"/>
        <v>5.55014768</v>
      </c>
      <c r="D127" s="52">
        <f t="shared" si="5"/>
        <v>6.116965199999999</v>
      </c>
      <c r="E127" s="51">
        <v>4</v>
      </c>
      <c r="F127" s="31"/>
      <c r="G127" s="31"/>
      <c r="H127" s="31"/>
      <c r="I127" s="31"/>
      <c r="J127" s="31"/>
      <c r="K127" s="31"/>
      <c r="L127" s="31"/>
    </row>
    <row r="128" spans="1:12" ht="12.75">
      <c r="A128" s="123"/>
      <c r="B128" s="125" t="s">
        <v>97</v>
      </c>
      <c r="C128" s="52">
        <f t="shared" si="4"/>
        <v>5.92961138</v>
      </c>
      <c r="D128" s="52">
        <f t="shared" si="5"/>
        <v>6.5832057</v>
      </c>
      <c r="E128" s="51">
        <v>9</v>
      </c>
      <c r="F128" s="31"/>
      <c r="G128" s="31"/>
      <c r="H128" s="31"/>
      <c r="I128" s="31"/>
      <c r="J128" s="31"/>
      <c r="K128" s="31"/>
      <c r="L128" s="31"/>
    </row>
    <row r="129" spans="1:12" ht="12.75">
      <c r="A129" s="138"/>
      <c r="B129" s="125" t="s">
        <v>138</v>
      </c>
      <c r="C129" s="52">
        <f t="shared" si="4"/>
        <v>5.85041072</v>
      </c>
      <c r="D129" s="52">
        <f t="shared" si="5"/>
        <v>6.4858068</v>
      </c>
      <c r="E129" s="51">
        <v>8</v>
      </c>
      <c r="F129" s="31"/>
      <c r="G129" s="31"/>
      <c r="H129" s="31"/>
      <c r="I129" s="31"/>
      <c r="J129" s="31"/>
      <c r="K129" s="31"/>
      <c r="L129" s="31"/>
    </row>
    <row r="130" spans="1:12" ht="12.75">
      <c r="A130" s="124" t="s">
        <v>139</v>
      </c>
      <c r="B130" s="125" t="s">
        <v>219</v>
      </c>
      <c r="C130" s="52">
        <f t="shared" si="4"/>
        <v>4.707625999999999</v>
      </c>
      <c r="D130" s="52">
        <f t="shared" si="5"/>
        <v>5.08752</v>
      </c>
      <c r="E130" s="51">
        <v>-10</v>
      </c>
      <c r="F130" s="31"/>
      <c r="G130" s="31"/>
      <c r="H130" s="31"/>
      <c r="I130" s="31"/>
      <c r="J130" s="31"/>
      <c r="K130" s="31"/>
      <c r="L130" s="31"/>
    </row>
    <row r="131" spans="1:13" ht="22.5">
      <c r="A131" s="124" t="s">
        <v>140</v>
      </c>
      <c r="B131" s="125" t="s">
        <v>220</v>
      </c>
      <c r="C131" s="52">
        <f t="shared" si="4"/>
        <v>5.14937192</v>
      </c>
      <c r="D131" s="52">
        <f t="shared" si="5"/>
        <v>5.6259648</v>
      </c>
      <c r="E131" s="51">
        <v>-2</v>
      </c>
      <c r="F131" s="31"/>
      <c r="G131" s="31"/>
      <c r="H131" s="31"/>
      <c r="I131" s="31"/>
      <c r="J131" s="31"/>
      <c r="K131" s="31"/>
      <c r="L131" s="31"/>
      <c r="M131" s="31"/>
    </row>
    <row r="132" spans="1:13" ht="12.75">
      <c r="A132" s="123" t="s">
        <v>141</v>
      </c>
      <c r="B132" s="125" t="s">
        <v>142</v>
      </c>
      <c r="C132" s="52">
        <f t="shared" si="4"/>
        <v>5.34231698</v>
      </c>
      <c r="D132" s="52">
        <f t="shared" si="5"/>
        <v>5.8621257</v>
      </c>
      <c r="E132" s="51">
        <v>1</v>
      </c>
      <c r="F132" s="31"/>
      <c r="G132" s="31"/>
      <c r="H132" s="31"/>
      <c r="I132" s="31"/>
      <c r="J132" s="31"/>
      <c r="K132" s="31"/>
      <c r="L132" s="31"/>
      <c r="M132" s="31"/>
    </row>
    <row r="133" spans="1:13" ht="12.75">
      <c r="A133" s="123"/>
      <c r="B133" s="125" t="s">
        <v>143</v>
      </c>
      <c r="C133" s="52">
        <f t="shared" si="4"/>
        <v>7.97489</v>
      </c>
      <c r="D133" s="52">
        <f t="shared" si="5"/>
        <v>9.107999999999999</v>
      </c>
      <c r="E133" s="51">
        <v>30</v>
      </c>
      <c r="F133" s="31"/>
      <c r="G133" s="31"/>
      <c r="H133" s="31"/>
      <c r="I133" s="31"/>
      <c r="J133" s="31"/>
      <c r="K133" s="31"/>
      <c r="L133" s="31"/>
      <c r="M133" s="31"/>
    </row>
    <row r="134" spans="1:13" ht="22.5">
      <c r="A134" s="138"/>
      <c r="B134" s="125" t="s">
        <v>144</v>
      </c>
      <c r="C134" s="52">
        <f t="shared" si="4"/>
        <v>6.26295362</v>
      </c>
      <c r="D134" s="52">
        <f t="shared" si="5"/>
        <v>6.9935553</v>
      </c>
      <c r="E134" s="51">
        <v>13</v>
      </c>
      <c r="F134" s="31"/>
      <c r="G134" s="31"/>
      <c r="H134" s="31"/>
      <c r="I134" s="31"/>
      <c r="J134" s="31"/>
      <c r="K134" s="31"/>
      <c r="L134" s="31"/>
      <c r="M134" s="31"/>
    </row>
    <row r="135" spans="1:13" ht="12.75">
      <c r="A135" s="123" t="s">
        <v>145</v>
      </c>
      <c r="B135" s="125" t="s">
        <v>146</v>
      </c>
      <c r="C135" s="52">
        <f t="shared" si="4"/>
        <v>5.14937192</v>
      </c>
      <c r="D135" s="52">
        <f t="shared" si="5"/>
        <v>5.6259648</v>
      </c>
      <c r="E135" s="51">
        <v>-2</v>
      </c>
      <c r="F135" s="31"/>
      <c r="G135" s="31"/>
      <c r="H135" s="31"/>
      <c r="I135" s="31"/>
      <c r="J135" s="31"/>
      <c r="K135" s="31"/>
      <c r="L135" s="31"/>
      <c r="M135" s="31"/>
    </row>
    <row r="136" spans="1:13" ht="12.75">
      <c r="A136" s="138"/>
      <c r="B136" s="125" t="s">
        <v>147</v>
      </c>
      <c r="C136" s="52">
        <f t="shared" si="4"/>
        <v>5.92961138</v>
      </c>
      <c r="D136" s="52">
        <f t="shared" si="5"/>
        <v>6.5832057</v>
      </c>
      <c r="E136" s="51">
        <v>9</v>
      </c>
      <c r="F136" s="31"/>
      <c r="G136" s="31"/>
      <c r="H136" s="31"/>
      <c r="I136" s="31"/>
      <c r="J136" s="31"/>
      <c r="K136" s="31"/>
      <c r="L136" s="31"/>
      <c r="M136" s="31"/>
    </row>
    <row r="137" spans="1:13" ht="12.75">
      <c r="A137" s="123" t="s">
        <v>148</v>
      </c>
      <c r="B137" s="125" t="s">
        <v>149</v>
      </c>
      <c r="C137" s="52">
        <f t="shared" si="4"/>
        <v>6.26295362</v>
      </c>
      <c r="D137" s="52">
        <f t="shared" si="5"/>
        <v>6.9935553</v>
      </c>
      <c r="E137" s="51">
        <v>13</v>
      </c>
      <c r="F137" s="31"/>
      <c r="G137" s="31"/>
      <c r="H137" s="31"/>
      <c r="I137" s="31"/>
      <c r="J137" s="31"/>
      <c r="K137" s="31"/>
      <c r="L137" s="31"/>
      <c r="M137" s="31"/>
    </row>
    <row r="138" spans="1:13" ht="12.75">
      <c r="A138" s="138"/>
      <c r="B138" s="125" t="s">
        <v>150</v>
      </c>
      <c r="C138" s="52">
        <f t="shared" si="4"/>
        <v>6.4395485</v>
      </c>
      <c r="D138" s="52">
        <f t="shared" si="5"/>
        <v>7.2111825</v>
      </c>
      <c r="E138" s="51">
        <v>15</v>
      </c>
      <c r="F138" s="31"/>
      <c r="G138" s="31"/>
      <c r="H138" s="31"/>
      <c r="I138" s="31"/>
      <c r="J138" s="31"/>
      <c r="K138" s="31"/>
      <c r="L138" s="31"/>
      <c r="M138" s="31"/>
    </row>
    <row r="139" spans="1:13" ht="12.75">
      <c r="A139" s="123" t="s">
        <v>151</v>
      </c>
      <c r="B139" s="125" t="s">
        <v>152</v>
      </c>
      <c r="C139" s="52">
        <f t="shared" si="4"/>
        <v>6.71684552</v>
      </c>
      <c r="D139" s="52">
        <f t="shared" si="5"/>
        <v>7.553188799999999</v>
      </c>
      <c r="E139" s="51">
        <v>18</v>
      </c>
      <c r="F139" s="31"/>
      <c r="G139" s="31"/>
      <c r="H139" s="31"/>
      <c r="I139" s="31"/>
      <c r="J139" s="31"/>
      <c r="K139" s="31"/>
      <c r="L139" s="31"/>
      <c r="M139" s="31"/>
    </row>
    <row r="140" spans="1:13" ht="12.75">
      <c r="A140" s="123"/>
      <c r="B140" s="125" t="s">
        <v>153</v>
      </c>
      <c r="C140" s="52">
        <f t="shared" si="4"/>
        <v>5.6227325</v>
      </c>
      <c r="D140" s="52">
        <f t="shared" si="5"/>
        <v>6.2060625</v>
      </c>
      <c r="E140" s="51">
        <v>5</v>
      </c>
      <c r="F140" s="31"/>
      <c r="G140" s="31"/>
      <c r="H140" s="31"/>
      <c r="I140" s="31"/>
      <c r="J140" s="31"/>
      <c r="K140" s="31"/>
      <c r="L140" s="31"/>
      <c r="M140" s="31"/>
    </row>
    <row r="141" spans="1:13" ht="12.75">
      <c r="A141" s="138"/>
      <c r="B141" s="125" t="s">
        <v>154</v>
      </c>
      <c r="C141" s="52">
        <f t="shared" si="4"/>
        <v>6.90998</v>
      </c>
      <c r="D141" s="52">
        <f t="shared" si="5"/>
        <v>7.79157</v>
      </c>
      <c r="E141" s="51">
        <v>20</v>
      </c>
      <c r="F141" s="31"/>
      <c r="G141" s="31"/>
      <c r="H141" s="31"/>
      <c r="I141" s="31"/>
      <c r="J141" s="31"/>
      <c r="K141" s="31"/>
      <c r="L141" s="31"/>
      <c r="M141" s="31"/>
    </row>
    <row r="142" spans="1:13" ht="12.75">
      <c r="A142" s="123" t="s">
        <v>155</v>
      </c>
      <c r="B142" s="125" t="s">
        <v>84</v>
      </c>
      <c r="C142" s="52">
        <f t="shared" si="4"/>
        <v>5.14937192</v>
      </c>
      <c r="D142" s="52">
        <f t="shared" si="5"/>
        <v>5.6259648</v>
      </c>
      <c r="E142" s="51">
        <v>-2</v>
      </c>
      <c r="F142" s="31"/>
      <c r="G142" s="31"/>
      <c r="H142" s="31"/>
      <c r="I142" s="31"/>
      <c r="J142" s="31"/>
      <c r="K142" s="31"/>
      <c r="L142" s="31"/>
      <c r="M142" s="31"/>
    </row>
    <row r="143" spans="1:13" ht="12.75">
      <c r="A143" s="123"/>
      <c r="B143" s="125" t="s">
        <v>156</v>
      </c>
      <c r="C143" s="52">
        <f t="shared" si="4"/>
        <v>5.6227325</v>
      </c>
      <c r="D143" s="52">
        <f t="shared" si="5"/>
        <v>6.2060625</v>
      </c>
      <c r="E143" s="51">
        <v>5</v>
      </c>
      <c r="F143" s="31"/>
      <c r="G143" s="31"/>
      <c r="H143" s="31"/>
      <c r="I143" s="31"/>
      <c r="J143" s="31"/>
      <c r="K143" s="31"/>
      <c r="L143" s="31"/>
      <c r="M143" s="31"/>
    </row>
    <row r="144" spans="1:13" ht="12.75">
      <c r="A144" s="138"/>
      <c r="B144" s="125" t="s">
        <v>157</v>
      </c>
      <c r="C144" s="52">
        <f t="shared" si="4"/>
        <v>6.4395485</v>
      </c>
      <c r="D144" s="52">
        <f t="shared" si="5"/>
        <v>7.2111825</v>
      </c>
      <c r="E144" s="51">
        <v>15</v>
      </c>
      <c r="F144" s="31"/>
      <c r="G144" s="31"/>
      <c r="H144" s="31"/>
      <c r="I144" s="31"/>
      <c r="J144" s="31"/>
      <c r="K144" s="31"/>
      <c r="L144" s="31"/>
      <c r="M144" s="31"/>
    </row>
    <row r="145" spans="1:13" ht="12.75">
      <c r="A145" s="123" t="s">
        <v>158</v>
      </c>
      <c r="B145" s="125" t="s">
        <v>159</v>
      </c>
      <c r="C145" s="52">
        <f t="shared" si="4"/>
        <v>6.5303268800000005</v>
      </c>
      <c r="D145" s="52">
        <f t="shared" si="5"/>
        <v>7.323109199999999</v>
      </c>
      <c r="E145" s="51">
        <v>16</v>
      </c>
      <c r="F145" s="31"/>
      <c r="G145" s="31"/>
      <c r="H145" s="31"/>
      <c r="I145" s="31"/>
      <c r="J145" s="31"/>
      <c r="K145" s="31"/>
      <c r="L145" s="31"/>
      <c r="M145" s="31"/>
    </row>
    <row r="146" spans="1:13" ht="12.75">
      <c r="A146" s="123"/>
      <c r="B146" s="125" t="s">
        <v>160</v>
      </c>
      <c r="C146" s="52">
        <f t="shared" si="4"/>
        <v>7.21208642</v>
      </c>
      <c r="D146" s="52">
        <f t="shared" si="5"/>
        <v>8.1647073</v>
      </c>
      <c r="E146" s="51">
        <v>23</v>
      </c>
      <c r="F146" s="31"/>
      <c r="G146" s="31"/>
      <c r="H146" s="31"/>
      <c r="I146" s="31"/>
      <c r="J146" s="31"/>
      <c r="K146" s="31"/>
      <c r="L146" s="31"/>
      <c r="M146" s="31"/>
    </row>
    <row r="147" spans="1:13" ht="14.25" customHeight="1">
      <c r="A147" s="123"/>
      <c r="B147" s="125" t="s">
        <v>161</v>
      </c>
      <c r="C147" s="52">
        <f t="shared" si="4"/>
        <v>6.90998</v>
      </c>
      <c r="D147" s="52">
        <f t="shared" si="5"/>
        <v>7.79157</v>
      </c>
      <c r="E147" s="51">
        <v>20</v>
      </c>
      <c r="F147" s="31"/>
      <c r="G147" s="31"/>
      <c r="H147" s="31"/>
      <c r="I147" s="31"/>
      <c r="J147" s="31"/>
      <c r="K147" s="31"/>
      <c r="L147" s="31"/>
      <c r="M147" s="31"/>
    </row>
    <row r="148" spans="1:13" ht="12.75">
      <c r="A148" s="138"/>
      <c r="B148" s="125" t="s">
        <v>162</v>
      </c>
      <c r="C148" s="52">
        <f t="shared" si="4"/>
        <v>7.63805042</v>
      </c>
      <c r="D148" s="52">
        <f t="shared" si="5"/>
        <v>8.6912793</v>
      </c>
      <c r="E148" s="51">
        <v>27</v>
      </c>
      <c r="F148" s="31"/>
      <c r="G148" s="31"/>
      <c r="H148" s="31"/>
      <c r="I148" s="31"/>
      <c r="J148" s="31"/>
      <c r="K148" s="31"/>
      <c r="L148" s="31"/>
      <c r="M148" s="31"/>
    </row>
    <row r="149" spans="1:13" ht="12.75">
      <c r="A149" s="124" t="s">
        <v>163</v>
      </c>
      <c r="B149" s="125" t="s">
        <v>164</v>
      </c>
      <c r="C149" s="52">
        <f t="shared" si="4"/>
        <v>4.445782879999999</v>
      </c>
      <c r="D149" s="52">
        <f t="shared" si="5"/>
        <v>4.7708531999999995</v>
      </c>
      <c r="E149" s="51">
        <v>-16</v>
      </c>
      <c r="F149" s="31"/>
      <c r="G149" s="31"/>
      <c r="H149" s="31"/>
      <c r="I149" s="31"/>
      <c r="J149" s="31"/>
      <c r="K149" s="31"/>
      <c r="L149" s="31"/>
      <c r="M149" s="31"/>
    </row>
    <row r="150" spans="1:13" ht="12.75">
      <c r="A150" s="123" t="s">
        <v>165</v>
      </c>
      <c r="B150" s="125" t="s">
        <v>166</v>
      </c>
      <c r="C150" s="52">
        <f t="shared" si="4"/>
        <v>6.17713712</v>
      </c>
      <c r="D150" s="52">
        <f t="shared" si="5"/>
        <v>6.8878547999999995</v>
      </c>
      <c r="E150" s="51">
        <v>12</v>
      </c>
      <c r="F150" s="31"/>
      <c r="G150" s="31"/>
      <c r="H150" s="31"/>
      <c r="I150" s="31"/>
      <c r="J150" s="31"/>
      <c r="K150" s="31"/>
      <c r="L150" s="31"/>
      <c r="M150" s="31"/>
    </row>
    <row r="151" spans="1:13" ht="22.5">
      <c r="A151" s="123"/>
      <c r="B151" s="125" t="s">
        <v>167</v>
      </c>
      <c r="C151" s="52">
        <f t="shared" si="4"/>
        <v>5.69697128</v>
      </c>
      <c r="D151" s="52">
        <f t="shared" si="5"/>
        <v>6.297235199999999</v>
      </c>
      <c r="E151" s="51">
        <v>6</v>
      </c>
      <c r="F151" s="31"/>
      <c r="G151" s="31"/>
      <c r="H151" s="31"/>
      <c r="I151" s="31"/>
      <c r="J151" s="31"/>
      <c r="K151" s="31"/>
      <c r="L151" s="31"/>
      <c r="M151" s="31"/>
    </row>
    <row r="152" spans="1:13" ht="12.75">
      <c r="A152" s="138"/>
      <c r="B152" s="125" t="s">
        <v>168</v>
      </c>
      <c r="C152" s="52">
        <f t="shared" si="4"/>
        <v>5.4792168199999995</v>
      </c>
      <c r="D152" s="52">
        <f t="shared" si="5"/>
        <v>6.029943299999999</v>
      </c>
      <c r="E152" s="51">
        <v>3</v>
      </c>
      <c r="F152" s="31"/>
      <c r="G152" s="31"/>
      <c r="H152" s="31"/>
      <c r="I152" s="31"/>
      <c r="J152" s="31"/>
      <c r="K152" s="31"/>
      <c r="L152" s="31"/>
      <c r="M152" s="31"/>
    </row>
    <row r="153" spans="1:13" ht="12.75">
      <c r="A153" s="124" t="s">
        <v>169</v>
      </c>
      <c r="B153" s="125" t="s">
        <v>170</v>
      </c>
      <c r="C153" s="52">
        <f t="shared" si="4"/>
        <v>6.4395485</v>
      </c>
      <c r="D153" s="52">
        <f t="shared" si="5"/>
        <v>7.2111825</v>
      </c>
      <c r="E153" s="51">
        <v>15</v>
      </c>
      <c r="F153" s="31"/>
      <c r="G153" s="31"/>
      <c r="H153" s="31"/>
      <c r="I153" s="31"/>
      <c r="J153" s="31"/>
      <c r="K153" s="31"/>
      <c r="L153" s="31"/>
      <c r="M153" s="31"/>
    </row>
    <row r="154" spans="1:13" ht="12.75">
      <c r="A154" s="123" t="s">
        <v>171</v>
      </c>
      <c r="B154" s="125" t="s">
        <v>172</v>
      </c>
      <c r="C154" s="52">
        <f t="shared" si="4"/>
        <v>7.31609648</v>
      </c>
      <c r="D154" s="52">
        <f t="shared" si="5"/>
        <v>8.2932372</v>
      </c>
      <c r="E154" s="51">
        <v>24</v>
      </c>
      <c r="F154" s="31"/>
      <c r="G154" s="31"/>
      <c r="H154" s="31"/>
      <c r="I154" s="31"/>
      <c r="J154" s="31"/>
      <c r="K154" s="31"/>
      <c r="L154" s="31"/>
      <c r="M154" s="31"/>
    </row>
    <row r="155" spans="1:13" ht="12.75">
      <c r="A155" s="123"/>
      <c r="B155" s="125" t="s">
        <v>173</v>
      </c>
      <c r="C155" s="52">
        <f t="shared" si="4"/>
        <v>6.09297458</v>
      </c>
      <c r="D155" s="52">
        <f t="shared" si="5"/>
        <v>6.784229699999999</v>
      </c>
      <c r="E155" s="51">
        <v>11</v>
      </c>
      <c r="F155" s="31"/>
      <c r="G155" s="31"/>
      <c r="H155" s="31"/>
      <c r="I155" s="31"/>
      <c r="J155" s="31"/>
      <c r="K155" s="31"/>
      <c r="L155" s="31"/>
      <c r="M155" s="31"/>
    </row>
    <row r="156" spans="1:13" ht="12.75">
      <c r="A156" s="138"/>
      <c r="B156" s="125" t="s">
        <v>174</v>
      </c>
      <c r="C156" s="52">
        <f aca="true" t="shared" si="6" ref="C156:C185">+$E$53-($E$53*((0.1392+(-0.00846*$E156)+(-0.0001074*$E156^2)+(0.0228*$E$53))))</f>
        <v>7.4217605</v>
      </c>
      <c r="D156" s="52">
        <f aca="true" t="shared" si="7" ref="D156:D185">+$E$54-($E$54*((0.1041+(-0.008862*$E156)+(-0.0001153*$E156^2)+(0.02817*$E$54))))</f>
        <v>8.4238425</v>
      </c>
      <c r="E156" s="51">
        <v>25</v>
      </c>
      <c r="F156" s="31"/>
      <c r="G156" s="31"/>
      <c r="H156" s="31"/>
      <c r="I156" s="31"/>
      <c r="J156" s="31"/>
      <c r="K156" s="31"/>
      <c r="L156" s="31"/>
      <c r="M156" s="31"/>
    </row>
    <row r="157" spans="1:13" ht="12.75">
      <c r="A157" s="123" t="s">
        <v>175</v>
      </c>
      <c r="B157" s="125" t="s">
        <v>176</v>
      </c>
      <c r="C157" s="52">
        <f t="shared" si="6"/>
        <v>5.77286402</v>
      </c>
      <c r="D157" s="52">
        <f t="shared" si="7"/>
        <v>6.3904833</v>
      </c>
      <c r="E157" s="51">
        <v>7</v>
      </c>
      <c r="F157" s="31"/>
      <c r="G157" s="31"/>
      <c r="H157" s="31"/>
      <c r="I157" s="31"/>
      <c r="J157" s="31"/>
      <c r="K157" s="31"/>
      <c r="L157" s="31"/>
      <c r="M157" s="31"/>
    </row>
    <row r="158" spans="1:13" ht="12.75">
      <c r="A158" s="123"/>
      <c r="B158" s="125" t="s">
        <v>177</v>
      </c>
      <c r="C158" s="52">
        <f t="shared" si="6"/>
        <v>6.26295362</v>
      </c>
      <c r="D158" s="52">
        <f t="shared" si="7"/>
        <v>6.9935553</v>
      </c>
      <c r="E158" s="51">
        <v>13</v>
      </c>
      <c r="F158" s="31"/>
      <c r="G158" s="31"/>
      <c r="H158" s="31"/>
      <c r="I158" s="31"/>
      <c r="J158" s="31"/>
      <c r="K158" s="31"/>
      <c r="L158" s="31"/>
      <c r="M158" s="31"/>
    </row>
    <row r="159" spans="1:13" ht="36.75" customHeight="1">
      <c r="A159" s="138"/>
      <c r="B159" s="125" t="s">
        <v>178</v>
      </c>
      <c r="C159" s="52">
        <f t="shared" si="6"/>
        <v>5.77286402</v>
      </c>
      <c r="D159" s="52">
        <f t="shared" si="7"/>
        <v>6.3904833</v>
      </c>
      <c r="E159" s="51">
        <v>7</v>
      </c>
      <c r="F159" s="31"/>
      <c r="G159" s="31"/>
      <c r="H159" s="31"/>
      <c r="I159" s="31"/>
      <c r="J159" s="31"/>
      <c r="K159" s="31"/>
      <c r="L159" s="31"/>
      <c r="M159" s="31"/>
    </row>
    <row r="160" spans="1:13" ht="12.75">
      <c r="A160" s="124" t="s">
        <v>179</v>
      </c>
      <c r="B160" s="125" t="s">
        <v>180</v>
      </c>
      <c r="C160" s="52">
        <f t="shared" si="6"/>
        <v>6.010466</v>
      </c>
      <c r="D160" s="52">
        <f t="shared" si="7"/>
        <v>6.6826799999999995</v>
      </c>
      <c r="E160" s="51">
        <v>10</v>
      </c>
      <c r="F160" s="31"/>
      <c r="G160" s="31"/>
      <c r="H160" s="31"/>
      <c r="I160" s="31"/>
      <c r="J160" s="31"/>
      <c r="K160" s="31"/>
      <c r="L160" s="31"/>
      <c r="M160" s="31"/>
    </row>
    <row r="161" spans="1:13" ht="12.75">
      <c r="A161" s="123" t="s">
        <v>181</v>
      </c>
      <c r="B161" s="125" t="s">
        <v>182</v>
      </c>
      <c r="C161" s="52">
        <f t="shared" si="6"/>
        <v>7.74867632</v>
      </c>
      <c r="D161" s="52">
        <f t="shared" si="7"/>
        <v>8.8281108</v>
      </c>
      <c r="E161" s="51">
        <v>28</v>
      </c>
      <c r="F161" s="31"/>
      <c r="G161" s="31"/>
      <c r="H161" s="31"/>
      <c r="I161" s="31"/>
      <c r="J161" s="31"/>
      <c r="K161" s="31"/>
      <c r="L161" s="31"/>
      <c r="M161" s="31"/>
    </row>
    <row r="162" spans="1:13" ht="12.75">
      <c r="A162" s="138"/>
      <c r="B162" s="125" t="s">
        <v>183</v>
      </c>
      <c r="C162" s="52">
        <f t="shared" si="6"/>
        <v>7.31609648</v>
      </c>
      <c r="D162" s="52">
        <f t="shared" si="7"/>
        <v>8.2932372</v>
      </c>
      <c r="E162" s="51">
        <v>24</v>
      </c>
      <c r="F162" s="31"/>
      <c r="G162" s="31"/>
      <c r="H162" s="31"/>
      <c r="I162" s="31"/>
      <c r="J162" s="31"/>
      <c r="K162" s="31"/>
      <c r="L162" s="31"/>
      <c r="M162" s="31"/>
    </row>
    <row r="163" spans="1:13" ht="12.75">
      <c r="A163" s="124" t="s">
        <v>184</v>
      </c>
      <c r="B163" s="125" t="s">
        <v>185</v>
      </c>
      <c r="C163" s="52">
        <f t="shared" si="6"/>
        <v>4.757055380000001</v>
      </c>
      <c r="D163" s="52">
        <f t="shared" si="7"/>
        <v>5.147561699999999</v>
      </c>
      <c r="E163" s="51">
        <v>-9</v>
      </c>
      <c r="F163" s="31"/>
      <c r="G163" s="31"/>
      <c r="H163" s="31"/>
      <c r="I163" s="31"/>
      <c r="J163" s="31"/>
      <c r="K163" s="31"/>
      <c r="L163" s="31"/>
      <c r="M163" s="31"/>
    </row>
    <row r="164" spans="1:13" ht="12.75">
      <c r="A164" s="123" t="s">
        <v>186</v>
      </c>
      <c r="B164" s="125" t="s">
        <v>134</v>
      </c>
      <c r="C164" s="52">
        <f t="shared" si="6"/>
        <v>6.71684552</v>
      </c>
      <c r="D164" s="52">
        <f t="shared" si="7"/>
        <v>7.553188799999999</v>
      </c>
      <c r="E164" s="51">
        <v>18</v>
      </c>
      <c r="F164" s="31"/>
      <c r="G164" s="31"/>
      <c r="H164" s="31"/>
      <c r="I164" s="31"/>
      <c r="J164" s="31"/>
      <c r="K164" s="31"/>
      <c r="L164" s="31"/>
      <c r="M164" s="31"/>
    </row>
    <row r="165" spans="1:13" ht="12.75">
      <c r="A165" s="123"/>
      <c r="B165" s="125" t="s">
        <v>187</v>
      </c>
      <c r="C165" s="52">
        <f t="shared" si="6"/>
        <v>7.0090281800000005</v>
      </c>
      <c r="D165" s="52">
        <f t="shared" si="7"/>
        <v>7.9138737</v>
      </c>
      <c r="E165" s="51">
        <v>21</v>
      </c>
      <c r="F165" s="31"/>
      <c r="G165" s="31"/>
      <c r="H165" s="31"/>
      <c r="I165" s="31"/>
      <c r="J165" s="31"/>
      <c r="K165" s="31"/>
      <c r="L165" s="31"/>
      <c r="M165" s="31"/>
    </row>
    <row r="166" spans="1:13" ht="12.75">
      <c r="A166" s="138"/>
      <c r="B166" s="125" t="s">
        <v>188</v>
      </c>
      <c r="C166" s="52">
        <f t="shared" si="6"/>
        <v>6.5303268800000005</v>
      </c>
      <c r="D166" s="52">
        <f t="shared" si="7"/>
        <v>7.323109199999999</v>
      </c>
      <c r="E166" s="51">
        <v>16</v>
      </c>
      <c r="F166" s="31"/>
      <c r="G166" s="31"/>
      <c r="H166" s="31"/>
      <c r="I166" s="31"/>
      <c r="J166" s="31"/>
      <c r="K166" s="31"/>
      <c r="L166" s="31"/>
      <c r="M166" s="31"/>
    </row>
    <row r="167" spans="1:13" ht="12.75">
      <c r="A167" s="123" t="s">
        <v>189</v>
      </c>
      <c r="B167" s="125" t="s">
        <v>190</v>
      </c>
      <c r="C167" s="52">
        <f t="shared" si="6"/>
        <v>6.17713712</v>
      </c>
      <c r="D167" s="52">
        <f t="shared" si="7"/>
        <v>6.8878547999999995</v>
      </c>
      <c r="E167" s="51">
        <v>12</v>
      </c>
      <c r="F167" s="31"/>
      <c r="G167" s="31"/>
      <c r="H167" s="31"/>
      <c r="I167" s="31"/>
      <c r="J167" s="31"/>
      <c r="K167" s="31"/>
      <c r="L167" s="31"/>
      <c r="M167" s="31"/>
    </row>
    <row r="168" spans="1:13" ht="12.75">
      <c r="A168" s="123"/>
      <c r="B168" s="125" t="s">
        <v>191</v>
      </c>
      <c r="C168" s="52">
        <f t="shared" si="6"/>
        <v>7.97489</v>
      </c>
      <c r="D168" s="52">
        <f t="shared" si="7"/>
        <v>9.107999999999999</v>
      </c>
      <c r="E168" s="51">
        <v>30</v>
      </c>
      <c r="F168" s="31"/>
      <c r="G168" s="31"/>
      <c r="H168" s="31"/>
      <c r="I168" s="31"/>
      <c r="J168" s="31"/>
      <c r="K168" s="31"/>
      <c r="L168" s="31"/>
      <c r="M168" s="31"/>
    </row>
    <row r="169" spans="1:13" ht="15" customHeight="1">
      <c r="A169" s="123"/>
      <c r="B169" s="125" t="s">
        <v>192</v>
      </c>
      <c r="C169" s="52">
        <f t="shared" si="6"/>
        <v>7.31609648</v>
      </c>
      <c r="D169" s="52">
        <f t="shared" si="7"/>
        <v>8.2932372</v>
      </c>
      <c r="E169" s="51">
        <v>24</v>
      </c>
      <c r="F169" s="31"/>
      <c r="G169" s="31"/>
      <c r="H169" s="31"/>
      <c r="I169" s="31"/>
      <c r="J169" s="31"/>
      <c r="K169" s="31"/>
      <c r="L169" s="31"/>
      <c r="M169" s="31"/>
    </row>
    <row r="170" spans="1:13" ht="12.75">
      <c r="A170" s="123"/>
      <c r="B170" s="125" t="s">
        <v>193</v>
      </c>
      <c r="C170" s="52">
        <f t="shared" si="6"/>
        <v>7.4217605</v>
      </c>
      <c r="D170" s="52">
        <f t="shared" si="7"/>
        <v>8.4238425</v>
      </c>
      <c r="E170" s="51">
        <v>25</v>
      </c>
      <c r="F170" s="31"/>
      <c r="G170" s="31"/>
      <c r="H170" s="31"/>
      <c r="I170" s="31"/>
      <c r="J170" s="31"/>
      <c r="K170" s="31"/>
      <c r="L170" s="31"/>
      <c r="M170" s="31"/>
    </row>
    <row r="171" spans="1:13" ht="22.5">
      <c r="A171" s="138"/>
      <c r="B171" s="125" t="s">
        <v>194</v>
      </c>
      <c r="C171" s="52">
        <f t="shared" si="6"/>
        <v>8.09047778</v>
      </c>
      <c r="D171" s="52">
        <f t="shared" si="7"/>
        <v>9.2510577</v>
      </c>
      <c r="E171" s="51">
        <v>31</v>
      </c>
      <c r="F171" s="31"/>
      <c r="G171" s="31"/>
      <c r="H171" s="31"/>
      <c r="I171" s="31"/>
      <c r="J171" s="31"/>
      <c r="K171" s="31"/>
      <c r="L171" s="31"/>
      <c r="M171" s="31"/>
    </row>
    <row r="172" spans="1:13" ht="12.75">
      <c r="A172" s="123" t="s">
        <v>195</v>
      </c>
      <c r="B172" s="125" t="s">
        <v>196</v>
      </c>
      <c r="C172" s="52">
        <f t="shared" si="6"/>
        <v>5.85041072</v>
      </c>
      <c r="D172" s="52">
        <f t="shared" si="7"/>
        <v>6.4858068</v>
      </c>
      <c r="E172" s="51">
        <v>8</v>
      </c>
      <c r="F172" s="31"/>
      <c r="G172" s="31"/>
      <c r="H172" s="31"/>
      <c r="I172" s="31"/>
      <c r="J172" s="31"/>
      <c r="K172" s="31"/>
      <c r="L172" s="31"/>
      <c r="M172" s="31"/>
    </row>
    <row r="173" spans="1:13" ht="14.25" customHeight="1">
      <c r="A173" s="138"/>
      <c r="B173" s="125" t="s">
        <v>197</v>
      </c>
      <c r="C173" s="52">
        <f t="shared" si="6"/>
        <v>6.09297458</v>
      </c>
      <c r="D173" s="52">
        <f t="shared" si="7"/>
        <v>6.784229699999999</v>
      </c>
      <c r="E173" s="51">
        <v>11</v>
      </c>
      <c r="F173" s="31"/>
      <c r="G173" s="31"/>
      <c r="H173" s="31"/>
      <c r="I173" s="31"/>
      <c r="J173" s="31"/>
      <c r="K173" s="31"/>
      <c r="L173" s="31"/>
      <c r="M173" s="31"/>
    </row>
    <row r="174" spans="1:13" ht="22.5">
      <c r="A174" s="124" t="s">
        <v>198</v>
      </c>
      <c r="B174" s="125" t="s">
        <v>199</v>
      </c>
      <c r="C174" s="52">
        <f t="shared" si="6"/>
        <v>4.91526728</v>
      </c>
      <c r="D174" s="52">
        <f t="shared" si="7"/>
        <v>5.3401392</v>
      </c>
      <c r="E174" s="51">
        <v>-6</v>
      </c>
      <c r="F174" s="31"/>
      <c r="G174" s="31"/>
      <c r="H174" s="31"/>
      <c r="I174" s="31"/>
      <c r="J174" s="31"/>
      <c r="K174" s="31"/>
      <c r="L174" s="31"/>
      <c r="M174" s="31"/>
    </row>
    <row r="175" spans="1:13" ht="12.75">
      <c r="A175" s="123" t="s">
        <v>200</v>
      </c>
      <c r="B175" s="125" t="s">
        <v>201</v>
      </c>
      <c r="C175" s="52">
        <f t="shared" si="6"/>
        <v>7.31609648</v>
      </c>
      <c r="D175" s="52">
        <f t="shared" si="7"/>
        <v>8.2932372</v>
      </c>
      <c r="E175" s="51">
        <v>24</v>
      </c>
      <c r="F175" s="31"/>
      <c r="G175" s="31"/>
      <c r="H175" s="31"/>
      <c r="I175" s="31"/>
      <c r="J175" s="31"/>
      <c r="K175" s="31"/>
      <c r="L175" s="31"/>
      <c r="M175" s="31"/>
    </row>
    <row r="176" spans="1:13" ht="12.75">
      <c r="A176" s="138"/>
      <c r="B176" s="125" t="s">
        <v>202</v>
      </c>
      <c r="C176" s="52">
        <f t="shared" si="6"/>
        <v>6.71684552</v>
      </c>
      <c r="D176" s="52">
        <f t="shared" si="7"/>
        <v>7.553188799999999</v>
      </c>
      <c r="E176" s="51">
        <v>18</v>
      </c>
      <c r="F176" s="31"/>
      <c r="G176" s="31"/>
      <c r="H176" s="31"/>
      <c r="I176" s="31"/>
      <c r="J176" s="31"/>
      <c r="K176" s="31"/>
      <c r="L176" s="31"/>
      <c r="M176" s="31"/>
    </row>
    <row r="177" spans="1:13" ht="12.75">
      <c r="A177" s="123" t="s">
        <v>204</v>
      </c>
      <c r="B177" s="125" t="s">
        <v>205</v>
      </c>
      <c r="C177" s="52">
        <f t="shared" si="6"/>
        <v>7.21208642</v>
      </c>
      <c r="D177" s="52">
        <f t="shared" si="7"/>
        <v>8.1647073</v>
      </c>
      <c r="E177" s="51">
        <v>23</v>
      </c>
      <c r="F177" s="31"/>
      <c r="G177" s="31"/>
      <c r="H177" s="31"/>
      <c r="I177" s="31"/>
      <c r="J177" s="31"/>
      <c r="K177" s="31"/>
      <c r="L177" s="31"/>
      <c r="M177" s="31"/>
    </row>
    <row r="178" spans="1:13" ht="12.75">
      <c r="A178" s="123"/>
      <c r="B178" s="125" t="s">
        <v>206</v>
      </c>
      <c r="C178" s="52">
        <f t="shared" si="6"/>
        <v>7.74867632</v>
      </c>
      <c r="D178" s="52">
        <f t="shared" si="7"/>
        <v>8.8281108</v>
      </c>
      <c r="E178" s="51">
        <v>28</v>
      </c>
      <c r="F178" s="31"/>
      <c r="G178" s="31"/>
      <c r="H178" s="31"/>
      <c r="I178" s="31"/>
      <c r="J178" s="31"/>
      <c r="K178" s="31"/>
      <c r="L178" s="31"/>
      <c r="M178" s="31"/>
    </row>
    <row r="179" spans="1:13" ht="12.75">
      <c r="A179" s="123"/>
      <c r="B179" s="125" t="s">
        <v>207</v>
      </c>
      <c r="C179" s="52">
        <f t="shared" si="6"/>
        <v>5.77286402</v>
      </c>
      <c r="D179" s="52">
        <f t="shared" si="7"/>
        <v>6.3904833</v>
      </c>
      <c r="E179" s="51">
        <v>7</v>
      </c>
      <c r="F179" s="31"/>
      <c r="G179" s="31"/>
      <c r="H179" s="31"/>
      <c r="I179" s="31"/>
      <c r="J179" s="31"/>
      <c r="K179" s="31"/>
      <c r="L179" s="31"/>
      <c r="M179" s="31"/>
    </row>
    <row r="180" spans="1:13" ht="12.75">
      <c r="A180" s="138"/>
      <c r="B180" s="125" t="s">
        <v>208</v>
      </c>
      <c r="C180" s="52">
        <f t="shared" si="6"/>
        <v>6.09297458</v>
      </c>
      <c r="D180" s="52">
        <f t="shared" si="7"/>
        <v>6.784229699999999</v>
      </c>
      <c r="E180" s="51">
        <v>11</v>
      </c>
      <c r="F180" s="31"/>
      <c r="G180" s="31"/>
      <c r="H180" s="31"/>
      <c r="I180" s="31"/>
      <c r="J180" s="31"/>
      <c r="K180" s="31"/>
      <c r="L180" s="31"/>
      <c r="M180" s="31"/>
    </row>
    <row r="181" spans="1:13" ht="24.75" customHeight="1">
      <c r="A181" s="123" t="s">
        <v>209</v>
      </c>
      <c r="B181" s="125" t="s">
        <v>212</v>
      </c>
      <c r="C181" s="52">
        <f t="shared" si="6"/>
        <v>6.09297458</v>
      </c>
      <c r="D181" s="52">
        <f t="shared" si="7"/>
        <v>6.784229699999999</v>
      </c>
      <c r="E181" s="51">
        <v>11</v>
      </c>
      <c r="F181" s="31"/>
      <c r="G181" s="31"/>
      <c r="H181" s="31"/>
      <c r="I181" s="31"/>
      <c r="J181" s="31"/>
      <c r="K181" s="31"/>
      <c r="L181" s="31"/>
      <c r="M181" s="31"/>
    </row>
    <row r="182" spans="1:13" ht="12.75">
      <c r="A182" s="138"/>
      <c r="B182" s="125" t="s">
        <v>210</v>
      </c>
      <c r="C182" s="52">
        <f t="shared" si="6"/>
        <v>6.35042408</v>
      </c>
      <c r="D182" s="52">
        <f t="shared" si="7"/>
        <v>7.1013312</v>
      </c>
      <c r="E182" s="51">
        <v>14</v>
      </c>
      <c r="F182" s="31"/>
      <c r="G182" s="31"/>
      <c r="H182" s="31"/>
      <c r="I182" s="31"/>
      <c r="J182" s="31"/>
      <c r="K182" s="31"/>
      <c r="L182" s="31"/>
      <c r="M182" s="31"/>
    </row>
    <row r="183" spans="1:13" ht="12.75">
      <c r="A183" s="124" t="s">
        <v>211</v>
      </c>
      <c r="B183" s="125" t="s">
        <v>213</v>
      </c>
      <c r="C183" s="52">
        <f t="shared" si="6"/>
        <v>5.14937192</v>
      </c>
      <c r="D183" s="52">
        <f t="shared" si="7"/>
        <v>5.6259648</v>
      </c>
      <c r="E183" s="51">
        <v>-2</v>
      </c>
      <c r="F183" s="31"/>
      <c r="G183" s="31"/>
      <c r="H183" s="31"/>
      <c r="I183" s="31"/>
      <c r="J183" s="31"/>
      <c r="K183" s="31"/>
      <c r="L183" s="31"/>
      <c r="M183" s="31"/>
    </row>
    <row r="184" spans="1:13" ht="12.75">
      <c r="A184" s="123" t="s">
        <v>214</v>
      </c>
      <c r="B184" s="125" t="s">
        <v>215</v>
      </c>
      <c r="C184" s="52">
        <f t="shared" si="6"/>
        <v>5.276348</v>
      </c>
      <c r="D184" s="52">
        <f t="shared" si="7"/>
        <v>5.7813300000000005</v>
      </c>
      <c r="E184" s="51">
        <v>0</v>
      </c>
      <c r="F184" s="31"/>
      <c r="G184" s="31"/>
      <c r="H184" s="31"/>
      <c r="I184" s="31"/>
      <c r="J184" s="31"/>
      <c r="K184" s="31"/>
      <c r="L184" s="31"/>
      <c r="M184" s="31"/>
    </row>
    <row r="185" spans="1:13" ht="12.75" customHeight="1">
      <c r="A185" s="138"/>
      <c r="B185" s="125" t="s">
        <v>216</v>
      </c>
      <c r="C185" s="52">
        <f t="shared" si="6"/>
        <v>5.14937192</v>
      </c>
      <c r="D185" s="52">
        <f t="shared" si="7"/>
        <v>5.6259648</v>
      </c>
      <c r="E185" s="51">
        <v>-2</v>
      </c>
      <c r="F185" s="31"/>
      <c r="G185" s="31"/>
      <c r="H185" s="31"/>
      <c r="I185" s="31"/>
      <c r="J185" s="31"/>
      <c r="K185" s="31"/>
      <c r="L185" s="31"/>
      <c r="M185" s="31"/>
    </row>
    <row r="186" spans="1:13" ht="12.75">
      <c r="A186" s="2"/>
      <c r="B186" s="2"/>
      <c r="C186" s="2"/>
      <c r="D186" s="2"/>
      <c r="F186" s="31"/>
      <c r="G186" s="31"/>
      <c r="H186" s="31"/>
      <c r="I186" s="31"/>
      <c r="J186" s="31"/>
      <c r="K186" s="31"/>
      <c r="L186" s="31"/>
      <c r="M186" s="31"/>
    </row>
  </sheetData>
  <sheetProtection/>
  <hyperlinks>
    <hyperlink ref="L29" r:id="rId1" display="www.nyserda.org/Energy_Information/nyeph.asp"/>
    <hyperlink ref="L20" r:id="rId2" display="http://tonto.eia.doe.gov/dnav/pet/pet_pri_prop_a_EPLLPA_PRT_cpgal_m.htm"/>
    <hyperlink ref="L16" r:id="rId3" display="http://tonto.eia.doe.gov/dnav/ng/ng_pri_sum_a_EPG0_PRS_DMcf_m.htm"/>
    <hyperlink ref="L9" r:id="rId4" display="http://tonto.eia.doe.gov/dnav/pet/pet_pri_dist_a_EPD2_PRT_cpgal_m.htm"/>
    <hyperlink ref="L11" r:id="rId5" display="www.eia.doe.gov/cneaf/electricity/epm/epmxlfile5_6_b.xls"/>
    <hyperlink ref="L25" r:id="rId6" display="www.hearth.com/econtent/index.php/fuels/"/>
    <hyperlink ref="L31" r:id="rId7" display="www.hearth.com/econtent/index.php/fuels/"/>
    <hyperlink ref="L27" r:id="rId8" display="www.hearth.com/econtent/index.php/fuels/"/>
    <hyperlink ref="L23" r:id="rId9" display="www.hearth.com/econtent/index.php/fuels/"/>
  </hyperlinks>
  <printOptions/>
  <pageMargins left="0.75" right="0.75" top="1" bottom="1" header="0.5" footer="0.5"/>
  <pageSetup horizontalDpi="600" verticalDpi="600" orientation="landscape" r:id="rId10"/>
</worksheet>
</file>

<file path=xl/worksheets/sheet2.xml><?xml version="1.0" encoding="utf-8"?>
<worksheet xmlns="http://schemas.openxmlformats.org/spreadsheetml/2006/main" xmlns:r="http://schemas.openxmlformats.org/officeDocument/2006/relationships">
  <dimension ref="A1:E63"/>
  <sheetViews>
    <sheetView workbookViewId="0" topLeftCell="A1">
      <selection activeCell="A6" sqref="A6"/>
    </sheetView>
  </sheetViews>
  <sheetFormatPr defaultColWidth="9.140625" defaultRowHeight="12.75"/>
  <cols>
    <col min="1" max="1" width="86.140625" style="0" customWidth="1"/>
  </cols>
  <sheetData>
    <row r="1" spans="1:5" ht="12.75">
      <c r="A1" s="171" t="s">
        <v>338</v>
      </c>
      <c r="B1" s="97"/>
      <c r="C1" s="97"/>
      <c r="D1" s="97"/>
      <c r="E1" s="97"/>
    </row>
    <row r="2" spans="1:5" ht="12.75">
      <c r="A2" s="97"/>
      <c r="B2" s="97"/>
      <c r="C2" s="97"/>
      <c r="D2" s="97"/>
      <c r="E2" s="97"/>
    </row>
    <row r="3" spans="1:5" ht="12.75">
      <c r="A3" s="174" t="s">
        <v>320</v>
      </c>
      <c r="B3" s="97"/>
      <c r="C3" s="97"/>
      <c r="D3" s="97"/>
      <c r="E3" s="97"/>
    </row>
    <row r="4" spans="1:5" ht="11.25" customHeight="1">
      <c r="A4" s="173"/>
      <c r="B4" s="172"/>
      <c r="C4" s="172"/>
      <c r="D4" s="172"/>
      <c r="E4" s="172"/>
    </row>
    <row r="5" spans="1:5" ht="25.5">
      <c r="A5" s="173" t="s">
        <v>321</v>
      </c>
      <c r="B5" s="97"/>
      <c r="C5" s="97"/>
      <c r="D5" s="97"/>
      <c r="E5" s="97"/>
    </row>
    <row r="6" spans="1:5" ht="12.75">
      <c r="A6" s="173"/>
      <c r="B6" s="97"/>
      <c r="C6" s="97"/>
      <c r="D6" s="97"/>
      <c r="E6" s="97"/>
    </row>
    <row r="7" spans="1:5" ht="38.25">
      <c r="A7" s="173" t="s">
        <v>413</v>
      </c>
      <c r="B7" s="97"/>
      <c r="C7" s="97"/>
      <c r="D7" s="97"/>
      <c r="E7" s="97"/>
    </row>
    <row r="8" spans="1:5" ht="12.75">
      <c r="A8" s="173"/>
      <c r="B8" s="97"/>
      <c r="C8" s="97"/>
      <c r="D8" s="97"/>
      <c r="E8" s="97"/>
    </row>
    <row r="9" spans="1:5" ht="12.75">
      <c r="A9" s="173" t="s">
        <v>322</v>
      </c>
      <c r="B9" s="97"/>
      <c r="C9" s="97"/>
      <c r="D9" s="97"/>
      <c r="E9" s="97"/>
    </row>
    <row r="10" spans="1:5" ht="12.75">
      <c r="A10" s="173"/>
      <c r="B10" s="97"/>
      <c r="C10" s="97"/>
      <c r="D10" s="97"/>
      <c r="E10" s="97"/>
    </row>
    <row r="11" spans="1:5" ht="51">
      <c r="A11" s="173" t="s">
        <v>323</v>
      </c>
      <c r="B11" s="97"/>
      <c r="C11" s="97"/>
      <c r="D11" s="97"/>
      <c r="E11" s="97"/>
    </row>
    <row r="12" spans="1:5" ht="12.75">
      <c r="A12" s="173"/>
      <c r="B12" s="97"/>
      <c r="C12" s="97"/>
      <c r="D12" s="97"/>
      <c r="E12" s="97"/>
    </row>
    <row r="13" spans="1:5" ht="12.75">
      <c r="A13" s="173" t="s">
        <v>324</v>
      </c>
      <c r="B13" s="97"/>
      <c r="C13" s="97"/>
      <c r="D13" s="97"/>
      <c r="E13" s="97"/>
    </row>
    <row r="14" spans="1:5" ht="12.75">
      <c r="A14" s="173"/>
      <c r="B14" s="97"/>
      <c r="C14" s="97"/>
      <c r="D14" s="97"/>
      <c r="E14" s="97"/>
    </row>
    <row r="15" spans="1:5" ht="12.75">
      <c r="A15" s="174" t="s">
        <v>290</v>
      </c>
      <c r="B15" s="97"/>
      <c r="C15" s="97"/>
      <c r="D15" s="97"/>
      <c r="E15" s="97"/>
    </row>
    <row r="16" spans="1:5" ht="12.75">
      <c r="A16" s="173"/>
      <c r="B16" s="97"/>
      <c r="C16" s="97"/>
      <c r="D16" s="97"/>
      <c r="E16" s="97"/>
    </row>
    <row r="17" ht="12.75">
      <c r="A17" s="173" t="s">
        <v>325</v>
      </c>
    </row>
    <row r="18" ht="12.75">
      <c r="A18" s="173"/>
    </row>
    <row r="19" ht="12.75">
      <c r="A19" s="174" t="s">
        <v>340</v>
      </c>
    </row>
    <row r="20" ht="12.75">
      <c r="A20" s="173"/>
    </row>
    <row r="21" ht="42.75" customHeight="1">
      <c r="A21" s="173" t="s">
        <v>326</v>
      </c>
    </row>
    <row r="22" ht="14.25" customHeight="1">
      <c r="A22" s="173"/>
    </row>
    <row r="23" ht="30.75" customHeight="1">
      <c r="A23" s="173" t="s">
        <v>341</v>
      </c>
    </row>
    <row r="24" ht="12.75">
      <c r="A24" s="173"/>
    </row>
    <row r="25" ht="51">
      <c r="A25" s="173" t="s">
        <v>327</v>
      </c>
    </row>
    <row r="26" ht="12.75">
      <c r="A26" s="173"/>
    </row>
    <row r="27" ht="12.75">
      <c r="A27" s="174" t="s">
        <v>328</v>
      </c>
    </row>
    <row r="28" ht="12.75">
      <c r="A28" s="173"/>
    </row>
    <row r="29" ht="30.75" customHeight="1">
      <c r="A29" s="173" t="s">
        <v>329</v>
      </c>
    </row>
    <row r="30" ht="12.75">
      <c r="A30" s="173"/>
    </row>
    <row r="31" ht="12.75">
      <c r="A31" s="174" t="s">
        <v>330</v>
      </c>
    </row>
    <row r="32" ht="12.75">
      <c r="A32" s="173"/>
    </row>
    <row r="33" ht="25.5">
      <c r="A33" s="173" t="s">
        <v>331</v>
      </c>
    </row>
    <row r="34" ht="12.75">
      <c r="A34" s="173"/>
    </row>
    <row r="35" ht="12.75">
      <c r="A35" s="174" t="s">
        <v>339</v>
      </c>
    </row>
    <row r="36" ht="12.75">
      <c r="A36" s="173"/>
    </row>
    <row r="37" ht="144.75" customHeight="1">
      <c r="A37" s="173" t="s">
        <v>440</v>
      </c>
    </row>
    <row r="38" ht="12.75">
      <c r="A38" s="173"/>
    </row>
    <row r="39" ht="12.75">
      <c r="A39" s="174" t="s">
        <v>332</v>
      </c>
    </row>
    <row r="40" ht="12.75">
      <c r="A40" s="173"/>
    </row>
    <row r="41" ht="51">
      <c r="A41" s="173" t="s">
        <v>333</v>
      </c>
    </row>
    <row r="42" ht="12.75">
      <c r="A42" s="173"/>
    </row>
    <row r="43" ht="38.25">
      <c r="A43" s="173" t="s">
        <v>334</v>
      </c>
    </row>
    <row r="44" ht="12.75">
      <c r="A44" s="173"/>
    </row>
    <row r="45" ht="12.75">
      <c r="A45" s="173"/>
    </row>
    <row r="46" ht="12.75">
      <c r="A46" s="174" t="s">
        <v>335</v>
      </c>
    </row>
    <row r="47" ht="10.5" customHeight="1">
      <c r="A47" s="173"/>
    </row>
    <row r="48" ht="51">
      <c r="A48" s="173" t="s">
        <v>404</v>
      </c>
    </row>
    <row r="49" ht="12.75">
      <c r="A49" s="173"/>
    </row>
    <row r="50" ht="38.25">
      <c r="A50" s="173" t="s">
        <v>405</v>
      </c>
    </row>
    <row r="51" ht="12.75">
      <c r="A51" s="173"/>
    </row>
    <row r="52" ht="41.25" customHeight="1">
      <c r="A52" s="173" t="s">
        <v>407</v>
      </c>
    </row>
    <row r="53" ht="12.75">
      <c r="A53" s="173"/>
    </row>
    <row r="54" ht="12.75">
      <c r="A54" s="174" t="s">
        <v>291</v>
      </c>
    </row>
    <row r="55" ht="12.75">
      <c r="A55" s="173"/>
    </row>
    <row r="56" ht="12.75">
      <c r="A56" s="173" t="s">
        <v>336</v>
      </c>
    </row>
    <row r="57" ht="12.75">
      <c r="A57" s="173"/>
    </row>
    <row r="58" ht="12.75">
      <c r="A58" s="174" t="s">
        <v>293</v>
      </c>
    </row>
    <row r="59" ht="12.75">
      <c r="A59" s="173"/>
    </row>
    <row r="60" ht="25.5">
      <c r="A60" s="173" t="s">
        <v>337</v>
      </c>
    </row>
    <row r="63" ht="12.75">
      <c r="A63" s="4" t="s">
        <v>406</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19.57421875" style="0" customWidth="1"/>
    <col min="2" max="2" width="36.00390625" style="0" customWidth="1"/>
    <col min="3" max="3" width="32.57421875" style="0" customWidth="1"/>
    <col min="4" max="4" width="16.421875" style="0" customWidth="1"/>
    <col min="5" max="5" width="16.57421875" style="0" customWidth="1"/>
    <col min="6" max="6" width="53.7109375" style="0" customWidth="1"/>
  </cols>
  <sheetData>
    <row r="1" spans="1:4" ht="15.75">
      <c r="A1" s="5" t="s">
        <v>355</v>
      </c>
      <c r="B1" s="5"/>
      <c r="C1" s="5"/>
      <c r="D1" s="5"/>
    </row>
    <row r="2" spans="1:4" ht="12.75">
      <c r="A2" s="6" t="s">
        <v>424</v>
      </c>
      <c r="B2" s="6"/>
      <c r="C2" s="6"/>
      <c r="D2" s="6"/>
    </row>
    <row r="3" spans="1:4" ht="13.5" thickBot="1">
      <c r="A3" s="6" t="s">
        <v>423</v>
      </c>
      <c r="B3" s="6"/>
      <c r="C3" s="6"/>
      <c r="D3" s="6"/>
    </row>
    <row r="4" spans="1:6" ht="30" customHeight="1" thickBot="1">
      <c r="A4" s="209" t="s">
        <v>343</v>
      </c>
      <c r="B4" s="209" t="s">
        <v>399</v>
      </c>
      <c r="C4" s="210" t="s">
        <v>351</v>
      </c>
      <c r="D4" s="227" t="s">
        <v>346</v>
      </c>
      <c r="E4" s="229" t="s">
        <v>394</v>
      </c>
      <c r="F4" s="218" t="s">
        <v>391</v>
      </c>
    </row>
    <row r="5" spans="1:6" ht="13.5" customHeight="1">
      <c r="A5" s="225" t="s">
        <v>316</v>
      </c>
      <c r="B5" s="226" t="s">
        <v>369</v>
      </c>
      <c r="C5" s="211" t="s">
        <v>392</v>
      </c>
      <c r="D5" s="226" t="s">
        <v>393</v>
      </c>
      <c r="E5" s="228" t="s">
        <v>345</v>
      </c>
      <c r="F5" s="213" t="s">
        <v>395</v>
      </c>
    </row>
    <row r="6" spans="1:7" ht="12.75">
      <c r="A6" s="195"/>
      <c r="B6" s="211" t="s">
        <v>370</v>
      </c>
      <c r="C6" s="211" t="s">
        <v>392</v>
      </c>
      <c r="D6" s="211" t="s">
        <v>393</v>
      </c>
      <c r="E6" s="212" t="s">
        <v>13</v>
      </c>
      <c r="F6" s="213" t="s">
        <v>395</v>
      </c>
      <c r="G6" s="2"/>
    </row>
    <row r="7" spans="1:7" ht="12.75">
      <c r="A7" s="2"/>
      <c r="B7" s="213" t="s">
        <v>347</v>
      </c>
      <c r="C7" s="213" t="s">
        <v>354</v>
      </c>
      <c r="D7" s="213" t="s">
        <v>348</v>
      </c>
      <c r="E7" s="212" t="s">
        <v>11</v>
      </c>
      <c r="F7" s="213" t="s">
        <v>395</v>
      </c>
      <c r="G7" s="2"/>
    </row>
    <row r="8" spans="1:7" ht="12.75">
      <c r="A8" s="2"/>
      <c r="B8" s="213" t="s">
        <v>377</v>
      </c>
      <c r="C8" s="213" t="s">
        <v>378</v>
      </c>
      <c r="D8" s="213" t="s">
        <v>348</v>
      </c>
      <c r="E8" s="212" t="s">
        <v>376</v>
      </c>
      <c r="F8" s="213" t="s">
        <v>395</v>
      </c>
      <c r="G8" s="2"/>
    </row>
    <row r="9" spans="1:7" ht="12.75">
      <c r="A9" s="202"/>
      <c r="B9" s="214" t="s">
        <v>371</v>
      </c>
      <c r="C9" s="211" t="s">
        <v>392</v>
      </c>
      <c r="D9" s="214" t="s">
        <v>349</v>
      </c>
      <c r="E9" s="212" t="s">
        <v>344</v>
      </c>
      <c r="F9" s="213" t="s">
        <v>395</v>
      </c>
      <c r="G9" s="2"/>
    </row>
    <row r="10" spans="1:7" s="60" customFormat="1" ht="12.75">
      <c r="A10" s="196"/>
      <c r="B10" s="214" t="s">
        <v>371</v>
      </c>
      <c r="C10" s="214" t="s">
        <v>381</v>
      </c>
      <c r="D10" s="214" t="s">
        <v>349</v>
      </c>
      <c r="E10" s="212" t="s">
        <v>356</v>
      </c>
      <c r="F10" s="217" t="s">
        <v>358</v>
      </c>
      <c r="G10" s="203"/>
    </row>
    <row r="11" spans="1:7" s="60" customFormat="1" ht="14.25" customHeight="1">
      <c r="A11" s="196"/>
      <c r="B11" s="215" t="s">
        <v>422</v>
      </c>
      <c r="C11" s="214" t="s">
        <v>381</v>
      </c>
      <c r="D11" s="214" t="s">
        <v>349</v>
      </c>
      <c r="E11" s="216" t="s">
        <v>266</v>
      </c>
      <c r="F11" s="214" t="s">
        <v>382</v>
      </c>
      <c r="G11" s="203"/>
    </row>
    <row r="12" spans="1:7" s="60" customFormat="1" ht="12.75">
      <c r="A12" s="196"/>
      <c r="B12" s="215" t="s">
        <v>383</v>
      </c>
      <c r="C12" s="214" t="s">
        <v>381</v>
      </c>
      <c r="D12" s="214" t="s">
        <v>350</v>
      </c>
      <c r="E12" s="212" t="s">
        <v>10</v>
      </c>
      <c r="F12" s="217" t="s">
        <v>384</v>
      </c>
      <c r="G12" s="203"/>
    </row>
    <row r="13" spans="1:7" s="201" customFormat="1" ht="4.5" customHeight="1">
      <c r="A13" s="198"/>
      <c r="B13" s="199"/>
      <c r="C13" s="200"/>
      <c r="D13" s="200"/>
      <c r="E13" s="208"/>
      <c r="F13" s="204"/>
      <c r="G13" s="205"/>
    </row>
    <row r="14" spans="1:7" ht="12.75">
      <c r="A14" s="207" t="s">
        <v>2</v>
      </c>
      <c r="B14" s="214" t="s">
        <v>371</v>
      </c>
      <c r="C14" s="214" t="s">
        <v>352</v>
      </c>
      <c r="D14" s="214" t="s">
        <v>349</v>
      </c>
      <c r="E14" s="212" t="s">
        <v>356</v>
      </c>
      <c r="F14" s="217" t="s">
        <v>359</v>
      </c>
      <c r="G14" s="2"/>
    </row>
    <row r="15" spans="1:7" ht="12.75">
      <c r="A15" s="194"/>
      <c r="B15" s="214" t="s">
        <v>372</v>
      </c>
      <c r="C15" s="221" t="s">
        <v>353</v>
      </c>
      <c r="D15" s="214" t="s">
        <v>349</v>
      </c>
      <c r="E15" s="212" t="s">
        <v>267</v>
      </c>
      <c r="F15" s="213" t="s">
        <v>395</v>
      </c>
      <c r="G15" s="2"/>
    </row>
    <row r="16" spans="1:7" ht="12.75">
      <c r="A16" s="194"/>
      <c r="B16" s="221" t="s">
        <v>373</v>
      </c>
      <c r="C16" s="221" t="s">
        <v>353</v>
      </c>
      <c r="D16" s="214" t="s">
        <v>349</v>
      </c>
      <c r="E16" s="212" t="s">
        <v>269</v>
      </c>
      <c r="F16" s="213" t="s">
        <v>395</v>
      </c>
      <c r="G16" s="2"/>
    </row>
    <row r="17" spans="1:7" ht="12.75">
      <c r="A17" s="194"/>
      <c r="B17" s="221" t="s">
        <v>374</v>
      </c>
      <c r="C17" s="221" t="s">
        <v>44</v>
      </c>
      <c r="D17" s="221" t="s">
        <v>350</v>
      </c>
      <c r="E17" s="212" t="s">
        <v>268</v>
      </c>
      <c r="F17" s="213" t="s">
        <v>395</v>
      </c>
      <c r="G17" s="2"/>
    </row>
    <row r="18" spans="1:7" ht="12.75">
      <c r="A18" s="194"/>
      <c r="B18" s="215" t="s">
        <v>422</v>
      </c>
      <c r="C18" s="214" t="s">
        <v>381</v>
      </c>
      <c r="D18" s="214" t="s">
        <v>349</v>
      </c>
      <c r="E18" s="216" t="s">
        <v>266</v>
      </c>
      <c r="F18" s="214" t="s">
        <v>385</v>
      </c>
      <c r="G18" s="2"/>
    </row>
    <row r="19" spans="1:7" ht="12.75">
      <c r="A19" s="194"/>
      <c r="B19" s="215" t="s">
        <v>383</v>
      </c>
      <c r="C19" s="214" t="s">
        <v>381</v>
      </c>
      <c r="D19" s="214" t="s">
        <v>350</v>
      </c>
      <c r="E19" s="212" t="s">
        <v>10</v>
      </c>
      <c r="F19" s="217" t="s">
        <v>384</v>
      </c>
      <c r="G19" s="2"/>
    </row>
    <row r="20" spans="1:7" s="201" customFormat="1" ht="4.5" customHeight="1">
      <c r="A20" s="198"/>
      <c r="B20" s="199"/>
      <c r="C20" s="200"/>
      <c r="D20" s="200"/>
      <c r="E20" s="208"/>
      <c r="F20" s="204"/>
      <c r="G20" s="205"/>
    </row>
    <row r="21" spans="1:7" ht="12.75">
      <c r="A21" s="207" t="s">
        <v>12</v>
      </c>
      <c r="B21" s="221" t="s">
        <v>375</v>
      </c>
      <c r="C21" s="221" t="s">
        <v>352</v>
      </c>
      <c r="D21" s="221" t="s">
        <v>349</v>
      </c>
      <c r="E21" s="212" t="s">
        <v>356</v>
      </c>
      <c r="F21" s="219" t="s">
        <v>357</v>
      </c>
      <c r="G21" s="2"/>
    </row>
    <row r="22" spans="1:7" ht="12.75">
      <c r="A22" s="194"/>
      <c r="B22" s="221" t="s">
        <v>375</v>
      </c>
      <c r="C22" s="221" t="s">
        <v>44</v>
      </c>
      <c r="D22" s="221" t="s">
        <v>349</v>
      </c>
      <c r="E22" s="212" t="s">
        <v>360</v>
      </c>
      <c r="F22" s="213" t="s">
        <v>395</v>
      </c>
      <c r="G22" s="2"/>
    </row>
    <row r="23" spans="1:7" ht="12.75">
      <c r="A23" s="194"/>
      <c r="B23" s="213" t="s">
        <v>362</v>
      </c>
      <c r="C23" s="213" t="s">
        <v>361</v>
      </c>
      <c r="D23" s="213" t="s">
        <v>348</v>
      </c>
      <c r="E23" s="222" t="s">
        <v>363</v>
      </c>
      <c r="F23" s="213" t="s">
        <v>395</v>
      </c>
      <c r="G23" s="2"/>
    </row>
    <row r="24" spans="1:7" ht="12.75">
      <c r="A24" s="194"/>
      <c r="B24" s="221" t="s">
        <v>377</v>
      </c>
      <c r="C24" s="221" t="s">
        <v>155</v>
      </c>
      <c r="D24" s="221" t="s">
        <v>348</v>
      </c>
      <c r="E24" s="222" t="s">
        <v>364</v>
      </c>
      <c r="F24" s="213" t="s">
        <v>395</v>
      </c>
      <c r="G24" s="2"/>
    </row>
    <row r="25" spans="1:7" ht="12.75">
      <c r="A25" s="194"/>
      <c r="B25" s="215" t="s">
        <v>422</v>
      </c>
      <c r="C25" s="214" t="s">
        <v>381</v>
      </c>
      <c r="D25" s="214" t="s">
        <v>349</v>
      </c>
      <c r="E25" s="216" t="s">
        <v>266</v>
      </c>
      <c r="F25" s="214" t="s">
        <v>386</v>
      </c>
      <c r="G25" s="2"/>
    </row>
    <row r="26" spans="1:7" ht="12.75">
      <c r="A26" s="194"/>
      <c r="B26" s="215" t="s">
        <v>383</v>
      </c>
      <c r="C26" s="214" t="s">
        <v>381</v>
      </c>
      <c r="D26" s="214" t="s">
        <v>350</v>
      </c>
      <c r="E26" s="212" t="s">
        <v>10</v>
      </c>
      <c r="F26" s="217" t="s">
        <v>384</v>
      </c>
      <c r="G26" s="2"/>
    </row>
    <row r="27" spans="1:7" s="201" customFormat="1" ht="4.5" customHeight="1">
      <c r="A27" s="198"/>
      <c r="B27" s="199"/>
      <c r="C27" s="200"/>
      <c r="D27" s="200"/>
      <c r="E27" s="208"/>
      <c r="F27" s="204"/>
      <c r="G27" s="205"/>
    </row>
    <row r="28" spans="1:7" ht="12.75">
      <c r="A28" s="207" t="s">
        <v>42</v>
      </c>
      <c r="B28" s="211" t="s">
        <v>369</v>
      </c>
      <c r="C28" s="211" t="s">
        <v>392</v>
      </c>
      <c r="D28" s="211" t="s">
        <v>393</v>
      </c>
      <c r="E28" s="197" t="s">
        <v>365</v>
      </c>
      <c r="F28" s="213" t="s">
        <v>395</v>
      </c>
      <c r="G28" s="2"/>
    </row>
    <row r="29" spans="1:7" ht="12.75">
      <c r="A29" s="194"/>
      <c r="B29" s="211" t="s">
        <v>370</v>
      </c>
      <c r="C29" s="211" t="s">
        <v>392</v>
      </c>
      <c r="D29" s="211" t="s">
        <v>393</v>
      </c>
      <c r="E29" s="197" t="s">
        <v>366</v>
      </c>
      <c r="F29" s="213" t="s">
        <v>395</v>
      </c>
      <c r="G29" s="2"/>
    </row>
    <row r="30" spans="1:7" ht="12.75">
      <c r="A30" s="194"/>
      <c r="B30" s="213" t="s">
        <v>347</v>
      </c>
      <c r="C30" s="213" t="s">
        <v>368</v>
      </c>
      <c r="D30" s="213" t="s">
        <v>348</v>
      </c>
      <c r="E30" s="197" t="s">
        <v>367</v>
      </c>
      <c r="F30" s="213" t="s">
        <v>395</v>
      </c>
      <c r="G30" s="2"/>
    </row>
    <row r="31" spans="1:7" ht="12.75">
      <c r="A31" s="194"/>
      <c r="B31" s="213" t="s">
        <v>377</v>
      </c>
      <c r="C31" s="213" t="s">
        <v>378</v>
      </c>
      <c r="D31" s="213" t="s">
        <v>348</v>
      </c>
      <c r="E31" s="197" t="s">
        <v>376</v>
      </c>
      <c r="F31" s="213" t="s">
        <v>395</v>
      </c>
      <c r="G31" s="2"/>
    </row>
    <row r="32" spans="1:7" ht="12.75">
      <c r="A32" s="194"/>
      <c r="B32" s="214" t="s">
        <v>371</v>
      </c>
      <c r="C32" s="214" t="s">
        <v>381</v>
      </c>
      <c r="D32" s="214" t="s">
        <v>349</v>
      </c>
      <c r="E32" s="197" t="s">
        <v>379</v>
      </c>
      <c r="F32" s="213" t="s">
        <v>395</v>
      </c>
      <c r="G32" s="2"/>
    </row>
    <row r="33" spans="1:7" ht="12.75">
      <c r="A33" s="194"/>
      <c r="B33" s="214" t="s">
        <v>371</v>
      </c>
      <c r="C33" s="214" t="s">
        <v>381</v>
      </c>
      <c r="D33" s="214" t="s">
        <v>349</v>
      </c>
      <c r="E33" s="197" t="s">
        <v>356</v>
      </c>
      <c r="F33" s="220" t="s">
        <v>380</v>
      </c>
      <c r="G33" s="2"/>
    </row>
    <row r="34" spans="1:7" ht="12.75">
      <c r="A34" s="194"/>
      <c r="B34" s="215" t="s">
        <v>422</v>
      </c>
      <c r="C34" s="214" t="s">
        <v>381</v>
      </c>
      <c r="D34" s="214" t="s">
        <v>349</v>
      </c>
      <c r="E34" s="206" t="s">
        <v>266</v>
      </c>
      <c r="F34" s="214" t="s">
        <v>387</v>
      </c>
      <c r="G34" s="2"/>
    </row>
    <row r="35" spans="1:7" ht="12.75">
      <c r="A35" s="194"/>
      <c r="B35" s="215" t="s">
        <v>383</v>
      </c>
      <c r="C35" s="214" t="s">
        <v>381</v>
      </c>
      <c r="D35" s="214" t="s">
        <v>350</v>
      </c>
      <c r="E35" s="197" t="s">
        <v>10</v>
      </c>
      <c r="F35" s="217" t="s">
        <v>388</v>
      </c>
      <c r="G35" s="2"/>
    </row>
    <row r="36" spans="1:7" s="201" customFormat="1" ht="4.5" customHeight="1">
      <c r="A36" s="198"/>
      <c r="B36" s="199"/>
      <c r="C36" s="200"/>
      <c r="D36" s="200"/>
      <c r="E36" s="208"/>
      <c r="F36" s="204"/>
      <c r="G36" s="205"/>
    </row>
    <row r="37" spans="1:7" ht="12.75">
      <c r="A37" s="207" t="s">
        <v>4</v>
      </c>
      <c r="B37" s="214" t="s">
        <v>371</v>
      </c>
      <c r="C37" s="211" t="s">
        <v>392</v>
      </c>
      <c r="D37" s="214" t="s">
        <v>349</v>
      </c>
      <c r="E37" s="212" t="s">
        <v>389</v>
      </c>
      <c r="F37" s="223" t="s">
        <v>395</v>
      </c>
      <c r="G37" s="2"/>
    </row>
    <row r="38" spans="1:7" ht="12.75">
      <c r="A38" s="194"/>
      <c r="B38" s="214" t="s">
        <v>371</v>
      </c>
      <c r="C38" s="214" t="s">
        <v>381</v>
      </c>
      <c r="D38" s="214" t="s">
        <v>349</v>
      </c>
      <c r="E38" s="212" t="s">
        <v>356</v>
      </c>
      <c r="F38" s="224" t="s">
        <v>380</v>
      </c>
      <c r="G38" s="2"/>
    </row>
    <row r="39" spans="1:7" ht="12.75">
      <c r="A39" s="2"/>
      <c r="B39" s="213" t="s">
        <v>369</v>
      </c>
      <c r="C39" s="213" t="s">
        <v>396</v>
      </c>
      <c r="D39" s="213" t="s">
        <v>348</v>
      </c>
      <c r="E39" s="212" t="s">
        <v>226</v>
      </c>
      <c r="F39" s="2" t="s">
        <v>397</v>
      </c>
      <c r="G39" s="2"/>
    </row>
    <row r="40" spans="1:7" s="201" customFormat="1" ht="4.5" customHeight="1">
      <c r="A40" s="198"/>
      <c r="B40" s="199"/>
      <c r="C40" s="200"/>
      <c r="D40" s="200"/>
      <c r="E40" s="208"/>
      <c r="F40" s="204"/>
      <c r="G40" s="205"/>
    </row>
    <row r="41" spans="1:7" ht="12.75">
      <c r="A41" s="207" t="s">
        <v>227</v>
      </c>
      <c r="B41" s="194" t="s">
        <v>390</v>
      </c>
      <c r="C41" s="194" t="s">
        <v>390</v>
      </c>
      <c r="D41" s="194" t="s">
        <v>390</v>
      </c>
      <c r="E41" s="97" t="s">
        <v>280</v>
      </c>
      <c r="F41" s="2"/>
      <c r="G41" s="2"/>
    </row>
    <row r="42" spans="1:7" ht="12.75">
      <c r="A42" s="194"/>
      <c r="B42" s="194"/>
      <c r="C42" s="194"/>
      <c r="D42" s="194"/>
      <c r="E42" s="236" t="s">
        <v>417</v>
      </c>
      <c r="F42" s="2" t="s">
        <v>398</v>
      </c>
      <c r="G42" s="2"/>
    </row>
    <row r="43" spans="1:7" s="201" customFormat="1" ht="4.5" customHeight="1">
      <c r="A43" s="198"/>
      <c r="B43" s="199"/>
      <c r="C43" s="200"/>
      <c r="D43" s="200"/>
      <c r="E43" s="208"/>
      <c r="F43" s="204"/>
      <c r="G43" s="205"/>
    </row>
    <row r="44" spans="1:7" ht="12.75">
      <c r="A44" s="207" t="s">
        <v>228</v>
      </c>
      <c r="B44" s="194" t="s">
        <v>390</v>
      </c>
      <c r="C44" s="194" t="s">
        <v>390</v>
      </c>
      <c r="D44" s="194" t="s">
        <v>390</v>
      </c>
      <c r="E44" s="236" t="s">
        <v>417</v>
      </c>
      <c r="F44" s="2" t="s">
        <v>398</v>
      </c>
      <c r="G44" s="2"/>
    </row>
    <row r="45" spans="1:7" s="201" customFormat="1" ht="4.5" customHeight="1">
      <c r="A45" s="198"/>
      <c r="B45" s="199"/>
      <c r="C45" s="200"/>
      <c r="D45" s="200"/>
      <c r="E45" s="208"/>
      <c r="F45" s="204"/>
      <c r="G45" s="205"/>
    </row>
    <row r="46" spans="1:7" ht="12.75">
      <c r="A46" s="207" t="s">
        <v>277</v>
      </c>
      <c r="B46" s="194" t="s">
        <v>390</v>
      </c>
      <c r="C46" s="194" t="s">
        <v>390</v>
      </c>
      <c r="D46" s="194" t="s">
        <v>390</v>
      </c>
      <c r="E46" s="236" t="s">
        <v>417</v>
      </c>
      <c r="F46" s="2" t="s">
        <v>398</v>
      </c>
      <c r="G46" s="2"/>
    </row>
    <row r="47" spans="1:7" s="201" customFormat="1" ht="4.5" customHeight="1">
      <c r="A47" s="198"/>
      <c r="B47" s="199"/>
      <c r="C47" s="200"/>
      <c r="D47" s="200"/>
      <c r="E47" s="208"/>
      <c r="F47" s="204"/>
      <c r="G47" s="205"/>
    </row>
    <row r="48" spans="1:7" ht="12.75">
      <c r="A48" s="207" t="s">
        <v>229</v>
      </c>
      <c r="B48" s="194" t="s">
        <v>390</v>
      </c>
      <c r="C48" s="194" t="s">
        <v>390</v>
      </c>
      <c r="D48" s="194" t="s">
        <v>390</v>
      </c>
      <c r="E48" s="236" t="s">
        <v>417</v>
      </c>
      <c r="F48" s="2" t="s">
        <v>398</v>
      </c>
      <c r="G48" s="2"/>
    </row>
    <row r="49" spans="1:7" s="201" customFormat="1" ht="4.5" customHeight="1">
      <c r="A49" s="198"/>
      <c r="B49" s="199"/>
      <c r="C49" s="200"/>
      <c r="D49" s="200"/>
      <c r="E49" s="208"/>
      <c r="F49" s="204"/>
      <c r="G49" s="205"/>
    </row>
  </sheetData>
  <sheetProtection sheet="1" objects="1" scenarios="1"/>
  <hyperlinks>
    <hyperlink ref="E7" r:id="rId1" display="http://tonto.eia.doe.gov/oog/info/twip/twip_distillate.html"/>
    <hyperlink ref="E6" r:id="rId2" display="http://www.eia.doe.gov/pub/oil_gas/petroleum/data_publications/weekly_petroleum_status_report/current/pdf/tablec1.pdf"/>
    <hyperlink ref="E39" r:id="rId3" display="http://www.nyserda.org/Energy_Information/nyeph.asp"/>
    <hyperlink ref="E10" r:id="rId4" display="http://www.eia.doe.gov/emeu/mer/prices.html"/>
    <hyperlink ref="E14" r:id="rId5" display="http://www.eia.doe.gov/emeu/mer/prices.html"/>
    <hyperlink ref="E15" r:id="rId6" display="http://www.eia.doe.gov/cneaf/electricity/epm/table5_6_a.html"/>
    <hyperlink ref="E16" r:id="rId7" display="http://www.eia.doe.gov/cneaf/electricity/epm/table5_6_b.html"/>
    <hyperlink ref="E17" r:id="rId8" display="http://www.eia.doe.gov/cneaf/electricity/epa/average_price_state.xls"/>
    <hyperlink ref="E9" r:id="rId9" display="http://tonto.eia.doe.gov/dnav/pet/pet_pri_dist_a_EPD2_PRT_cpgal_m.htm"/>
    <hyperlink ref="E5" r:id="rId10" display="http://tonto.eia.doe.gov/dnav/pet/pet_pri_wfr_a_EPD2F_prs_cpgal_w.htm"/>
    <hyperlink ref="E21" r:id="rId11" display="http://www.eia.doe.gov/emeu/mer/prices.html"/>
    <hyperlink ref="F10" r:id="rId12" display="http://www.eia.doe.gov/emeu/mer/prices.html"/>
    <hyperlink ref="F14" r:id="rId13" display="http://www.eia.doe.gov/emeu/mer/prices.html"/>
    <hyperlink ref="E22" r:id="rId14" display="http://tonto.eia.doe.gov/dnav/ng/ng_pri_sum_a_EPG0_PRS_DMcf_m.htm"/>
    <hyperlink ref="E23" r:id="rId15" display="http://tonto.eia.doe.gov/oog/info/ngw/ngupdate.asp"/>
    <hyperlink ref="E24" r:id="rId16" display="http://tonto.eia.doe.gov/dnav/ng/ng_pri_fut_s1_d.htm"/>
    <hyperlink ref="E33" r:id="rId17" display="http://www.eia.doe.gov/emeu/mer/prices.html"/>
    <hyperlink ref="E28" r:id="rId18" display="http://tonto.eia.doe.gov/dnav/pet/pet_pri_wfr_a_EPLLPA_PRS_cpgal_w.htm"/>
    <hyperlink ref="E29" r:id="rId19" display="http://www.eia.doe.gov/pub/oil_gas/petroleum/data_publications/weekly_petroleum_status_report/current/pdf/tablec3.pdf"/>
    <hyperlink ref="E30" r:id="rId20" display="http://tonto.eia.doe.gov/dnav/pet/pet_pri_spt_s1_d.htm"/>
    <hyperlink ref="E8" r:id="rId21" display="http://tonto.eia.doe.gov/dnav/pet/pet_pri_fut_s1_d.htm"/>
    <hyperlink ref="E31" r:id="rId22" display="http://tonto.eia.doe.gov/dnav/pet/pet_pri_fut_s1_d.htm"/>
    <hyperlink ref="E32" r:id="rId23" display="http://tonto.eia.doe.gov/dnav/pet/pet_pri_prop_a_EPLLPA_PRT_cpgal_m.htm"/>
    <hyperlink ref="E11" r:id="rId24" display="http://www.eia.doe.gov/emeu/steo/pub/contents.html"/>
    <hyperlink ref="E12" r:id="rId25" display="http://www.eia.doe.gov/oiaf/aeo/supplement/supref.html"/>
    <hyperlink ref="E18" r:id="rId26" display="http://www.eia.doe.gov/emeu/steo/pub/contents.html"/>
    <hyperlink ref="E19" r:id="rId27" display="http://www.eia.doe.gov/oiaf/aeo/supplement/supref.html"/>
    <hyperlink ref="E25" r:id="rId28" display="http://www.eia.doe.gov/emeu/steo/pub/contents.html"/>
    <hyperlink ref="E26" r:id="rId29" display="http://www.eia.doe.gov/oiaf/aeo/supplement/supref.html"/>
    <hyperlink ref="E34" r:id="rId30" display="http://www.eia.doe.gov/emeu/steo/pub/contents.html"/>
    <hyperlink ref="E35" r:id="rId31" display="http://www.eia.doe.gov/oiaf/aeo/supplement/supref.html"/>
    <hyperlink ref="E38" r:id="rId32" display="http://www.eia.doe.gov/emeu/mer/prices.html"/>
    <hyperlink ref="E37" r:id="rId33" display="http://tonto.eia.doe.gov/dnav/pet/pet_pri_refoth_a_EPPK_PTG_cpgal_m.htm"/>
    <hyperlink ref="E42" r:id="rId34" display="www.hearth.com/econtent/index.php/fuels/"/>
    <hyperlink ref="E44" r:id="rId35" display="www.hearth.com/econtent/index.php/fuels/"/>
    <hyperlink ref="E46" r:id="rId36" display="www.hearth.com/econtent/index.php/fuels/"/>
    <hyperlink ref="E48" r:id="rId37" display="www.hearth.com/econtent/index.php/fuels/"/>
  </hyperlinks>
  <printOptions/>
  <pageMargins left="0.75" right="0.75" top="1" bottom="1" header="0.5" footer="0.5"/>
  <pageSetup horizontalDpi="600" verticalDpi="600" orientation="portrait" r:id="rId38"/>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 sqref="A1"/>
    </sheetView>
  </sheetViews>
  <sheetFormatPr defaultColWidth="9.140625" defaultRowHeight="12.75"/>
  <cols>
    <col min="1" max="1" width="52.140625" style="0" customWidth="1"/>
  </cols>
  <sheetData>
    <row r="1" ht="15.75">
      <c r="A1" s="5" t="s">
        <v>233</v>
      </c>
    </row>
    <row r="3" ht="12.75">
      <c r="A3" t="s">
        <v>234</v>
      </c>
    </row>
    <row r="5" ht="12.75">
      <c r="A5" s="4" t="s">
        <v>260</v>
      </c>
    </row>
    <row r="6" ht="12.75">
      <c r="A6" s="71" t="s">
        <v>235</v>
      </c>
    </row>
    <row r="7" ht="12.75">
      <c r="A7" t="s">
        <v>238</v>
      </c>
    </row>
    <row r="9" ht="12.75">
      <c r="A9" s="4" t="s">
        <v>237</v>
      </c>
    </row>
    <row r="10" ht="12.75">
      <c r="A10" s="71" t="s">
        <v>236</v>
      </c>
    </row>
    <row r="12" ht="12.75">
      <c r="A12" s="4" t="s">
        <v>241</v>
      </c>
    </row>
    <row r="13" ht="12.75">
      <c r="A13" s="71" t="s">
        <v>242</v>
      </c>
    </row>
    <row r="15" ht="12.75">
      <c r="A15" s="4" t="s">
        <v>240</v>
      </c>
    </row>
    <row r="16" ht="12.75">
      <c r="A16" s="71" t="s">
        <v>239</v>
      </c>
    </row>
    <row r="18" ht="12.75">
      <c r="A18" s="86" t="s">
        <v>282</v>
      </c>
    </row>
    <row r="19" ht="12.75">
      <c r="A19" t="s">
        <v>281</v>
      </c>
    </row>
    <row r="21" ht="12.75">
      <c r="A21" s="4" t="s">
        <v>247</v>
      </c>
    </row>
    <row r="23" ht="12.75">
      <c r="A23" s="4" t="s">
        <v>246</v>
      </c>
    </row>
    <row r="24" ht="12.75">
      <c r="A24" s="71" t="s">
        <v>245</v>
      </c>
    </row>
    <row r="26" ht="12.75">
      <c r="A26" s="4" t="s">
        <v>244</v>
      </c>
    </row>
    <row r="27" ht="12.75">
      <c r="A27" s="71" t="s">
        <v>243</v>
      </c>
    </row>
  </sheetData>
  <sheetProtection sheet="1" objects="1" scenarios="1"/>
  <hyperlinks>
    <hyperlink ref="A6" r:id="rId1" display="http://www.eia.doe.gov/emeu/aer/pdf/pages/sec13_1.pdf"/>
    <hyperlink ref="A10" r:id="rId2" display="http://www.eia.doe.gov/emeu/aer/pdf/pages/sec13_4.pdf"/>
    <hyperlink ref="A13" r:id="rId3" display="http://www.eia.doe.gov/emeu/aer/pdf/pages/sec13_6.pdf"/>
    <hyperlink ref="A16" r:id="rId4" display="http://www.eia.doe.gov/emeu/aer/pdf/pages/sec13_5.pdf"/>
    <hyperlink ref="A24" r:id="rId5" display="http://www.eia.doe.gov/emeu/aer/pdf/pages/sec13_12.pdf"/>
    <hyperlink ref="A27" r:id="rId6" display="http://www.eia.doe.gov/emeu/aer/pdf/pages/sec13_13.pdf"/>
  </hyperlinks>
  <printOptions/>
  <pageMargins left="0.75" right="0.75" top="1" bottom="1"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dimension ref="A1:F192"/>
  <sheetViews>
    <sheetView workbookViewId="0" topLeftCell="A1">
      <selection activeCell="A1" sqref="A1"/>
    </sheetView>
  </sheetViews>
  <sheetFormatPr defaultColWidth="9.140625" defaultRowHeight="12.75"/>
  <cols>
    <col min="1" max="1" width="121.57421875" style="0" customWidth="1"/>
    <col min="2" max="2" width="12.00390625" style="0" customWidth="1"/>
  </cols>
  <sheetData>
    <row r="1" ht="15.75">
      <c r="A1" s="11" t="s">
        <v>248</v>
      </c>
    </row>
    <row r="2" ht="12.75">
      <c r="A2" s="12" t="s">
        <v>258</v>
      </c>
    </row>
    <row r="3" ht="12.75">
      <c r="A3" s="13" t="s">
        <v>38</v>
      </c>
    </row>
    <row r="4" ht="12.75">
      <c r="A4" s="13" t="s">
        <v>256</v>
      </c>
    </row>
    <row r="5" ht="12.75">
      <c r="A5" s="13"/>
    </row>
    <row r="6" ht="12.75">
      <c r="A6" s="12" t="s">
        <v>259</v>
      </c>
    </row>
    <row r="7" ht="12.75">
      <c r="A7" s="13" t="s">
        <v>39</v>
      </c>
    </row>
    <row r="8" ht="12.75">
      <c r="A8" s="13" t="s">
        <v>255</v>
      </c>
    </row>
    <row r="9" ht="12.75">
      <c r="A9" s="13" t="s">
        <v>251</v>
      </c>
    </row>
    <row r="10" ht="12.75">
      <c r="A10" s="13" t="s">
        <v>252</v>
      </c>
    </row>
    <row r="11" ht="12.75">
      <c r="A11" s="13"/>
    </row>
    <row r="12" ht="12.75">
      <c r="A12" s="12" t="s">
        <v>253</v>
      </c>
    </row>
    <row r="13" ht="12.75">
      <c r="A13" s="13" t="s">
        <v>254</v>
      </c>
    </row>
    <row r="14" ht="12.75">
      <c r="A14" s="13" t="s">
        <v>257</v>
      </c>
    </row>
    <row r="15" ht="12.75">
      <c r="A15" s="13" t="s">
        <v>252</v>
      </c>
    </row>
    <row r="16" ht="6.75" customHeight="1">
      <c r="A16" s="13"/>
    </row>
    <row r="17" ht="13.5" thickBot="1">
      <c r="A17" s="16" t="s">
        <v>317</v>
      </c>
    </row>
    <row r="18" spans="1:6" ht="9" customHeight="1" thickBot="1">
      <c r="A18" s="9"/>
      <c r="B18" s="2"/>
      <c r="C18" s="2"/>
      <c r="D18" s="2"/>
      <c r="E18" s="2"/>
      <c r="F18" s="2"/>
    </row>
    <row r="19" spans="1:6" ht="15.75">
      <c r="A19" s="11" t="s">
        <v>432</v>
      </c>
      <c r="B19" s="2"/>
      <c r="C19" s="2"/>
      <c r="D19" s="2"/>
      <c r="E19" s="2"/>
      <c r="F19" s="2"/>
    </row>
    <row r="20" spans="1:6" ht="12.75">
      <c r="A20" s="13" t="s">
        <v>429</v>
      </c>
      <c r="B20" s="2"/>
      <c r="C20" s="2"/>
      <c r="D20" s="2"/>
      <c r="E20" s="2"/>
      <c r="F20" s="2"/>
    </row>
    <row r="21" spans="1:6" ht="12.75">
      <c r="A21" s="13" t="s">
        <v>430</v>
      </c>
      <c r="B21" s="2"/>
      <c r="C21" s="2"/>
      <c r="D21" s="2"/>
      <c r="E21" s="2"/>
      <c r="F21" s="2"/>
    </row>
    <row r="22" spans="1:6" ht="12.75">
      <c r="A22" s="13" t="s">
        <v>431</v>
      </c>
      <c r="B22" s="2"/>
      <c r="C22" s="2"/>
      <c r="D22" s="2"/>
      <c r="E22" s="2"/>
      <c r="F22" s="2"/>
    </row>
    <row r="23" spans="1:6" s="8" customFormat="1" ht="12.75">
      <c r="A23" s="14" t="s">
        <v>40</v>
      </c>
      <c r="B23" s="7"/>
      <c r="C23" s="7"/>
      <c r="D23" s="7"/>
      <c r="E23" s="7"/>
      <c r="F23" s="7"/>
    </row>
    <row r="24" spans="1:6" s="8" customFormat="1" ht="12.75">
      <c r="A24" s="14" t="s">
        <v>41</v>
      </c>
      <c r="B24" s="7"/>
      <c r="C24" s="7"/>
      <c r="D24" s="7"/>
      <c r="E24" s="7"/>
      <c r="F24" s="7"/>
    </row>
    <row r="25" spans="1:6" ht="12.75">
      <c r="A25" s="70" t="s">
        <v>285</v>
      </c>
      <c r="B25" s="2"/>
      <c r="C25" s="2"/>
      <c r="D25" s="2"/>
      <c r="E25" s="2"/>
      <c r="F25" s="2"/>
    </row>
    <row r="26" spans="1:6" ht="12.75">
      <c r="A26" s="13" t="s">
        <v>318</v>
      </c>
      <c r="B26" s="2"/>
      <c r="C26" s="2"/>
      <c r="D26" s="2"/>
      <c r="E26" s="2"/>
      <c r="F26" s="2"/>
    </row>
    <row r="27" ht="12.75">
      <c r="A27" s="13" t="s">
        <v>433</v>
      </c>
    </row>
    <row r="28" ht="12.75">
      <c r="A28" s="13" t="s">
        <v>434</v>
      </c>
    </row>
    <row r="29" spans="1:4" ht="8.25" customHeight="1" thickBot="1">
      <c r="A29" s="16"/>
      <c r="D29" s="10"/>
    </row>
    <row r="30" spans="1:4" ht="8.25" customHeight="1">
      <c r="A30" s="9"/>
      <c r="D30" s="10"/>
    </row>
    <row r="31" spans="1:4" ht="8.25" customHeight="1" thickBot="1">
      <c r="A31" s="9"/>
      <c r="D31" s="10"/>
    </row>
    <row r="32" spans="1:4" ht="15.75" customHeight="1">
      <c r="A32" s="11" t="s">
        <v>446</v>
      </c>
      <c r="D32" s="10"/>
    </row>
    <row r="33" spans="1:4" ht="12.75" customHeight="1">
      <c r="A33" s="13" t="s">
        <v>445</v>
      </c>
      <c r="D33" s="10"/>
    </row>
    <row r="34" spans="1:4" ht="12.75" customHeight="1">
      <c r="A34" s="13" t="s">
        <v>441</v>
      </c>
      <c r="D34" s="10"/>
    </row>
    <row r="35" spans="1:4" ht="12.75" customHeight="1">
      <c r="A35" s="261" t="s">
        <v>442</v>
      </c>
      <c r="D35" s="10"/>
    </row>
    <row r="36" spans="1:4" ht="12.75" customHeight="1">
      <c r="A36" s="13"/>
      <c r="D36" s="10"/>
    </row>
    <row r="37" spans="1:4" ht="12.75" customHeight="1">
      <c r="A37" s="13" t="s">
        <v>443</v>
      </c>
      <c r="D37" s="10"/>
    </row>
    <row r="38" spans="1:4" ht="12.75" customHeight="1">
      <c r="A38" s="23" t="s">
        <v>436</v>
      </c>
      <c r="D38" s="10"/>
    </row>
    <row r="39" spans="1:4" ht="12.75" customHeight="1">
      <c r="A39" s="259" t="s">
        <v>435</v>
      </c>
      <c r="D39" s="10"/>
    </row>
    <row r="40" spans="1:4" ht="12.75" customHeight="1">
      <c r="A40" s="260" t="s">
        <v>437</v>
      </c>
      <c r="D40" s="10"/>
    </row>
    <row r="41" spans="1:4" ht="12.75" customHeight="1">
      <c r="A41" s="170" t="s">
        <v>438</v>
      </c>
      <c r="D41" s="10"/>
    </row>
    <row r="42" spans="1:4" ht="12.75" customHeight="1">
      <c r="A42" s="13"/>
      <c r="D42" s="10"/>
    </row>
    <row r="43" spans="1:4" ht="12.75" customHeight="1">
      <c r="A43" s="13" t="s">
        <v>444</v>
      </c>
      <c r="D43" s="10"/>
    </row>
    <row r="44" spans="1:4" ht="12.75" customHeight="1">
      <c r="A44" s="13" t="s">
        <v>447</v>
      </c>
      <c r="D44" s="10"/>
    </row>
    <row r="45" spans="1:4" ht="12.75" customHeight="1" thickBot="1">
      <c r="A45" s="16"/>
      <c r="D45" s="10"/>
    </row>
    <row r="46" spans="1:4" ht="12.75" customHeight="1" thickBot="1">
      <c r="A46" s="9"/>
      <c r="D46" s="10"/>
    </row>
    <row r="47" ht="15.75">
      <c r="A47" s="11" t="s">
        <v>249</v>
      </c>
    </row>
    <row r="48" ht="12.75">
      <c r="A48" s="13"/>
    </row>
    <row r="49" ht="12.75">
      <c r="A49" s="12" t="s">
        <v>32</v>
      </c>
    </row>
    <row r="50" ht="12.75">
      <c r="A50" s="70" t="s">
        <v>34</v>
      </c>
    </row>
    <row r="51" ht="12.75">
      <c r="A51" s="13"/>
    </row>
    <row r="52" ht="12.75">
      <c r="A52" s="12" t="s">
        <v>33</v>
      </c>
    </row>
    <row r="53" ht="12.75">
      <c r="A53" s="70" t="s">
        <v>35</v>
      </c>
    </row>
    <row r="54" ht="12.75">
      <c r="A54" s="13"/>
    </row>
    <row r="55" ht="12.75">
      <c r="A55" s="12" t="s">
        <v>250</v>
      </c>
    </row>
    <row r="56" ht="12.75">
      <c r="A56" s="170" t="s">
        <v>270</v>
      </c>
    </row>
    <row r="57" ht="12.75">
      <c r="A57" s="70"/>
    </row>
    <row r="58" ht="12.75">
      <c r="A58" s="12" t="s">
        <v>36</v>
      </c>
    </row>
    <row r="59" ht="12.75">
      <c r="A59" s="70" t="s">
        <v>37</v>
      </c>
    </row>
    <row r="60" ht="12.75">
      <c r="A60" s="13"/>
    </row>
    <row r="61" ht="12.75">
      <c r="A61" s="12" t="s">
        <v>17</v>
      </c>
    </row>
    <row r="62" ht="12.75">
      <c r="A62" s="23" t="s">
        <v>14</v>
      </c>
    </row>
    <row r="63" ht="12.75">
      <c r="A63" s="70" t="s">
        <v>25</v>
      </c>
    </row>
    <row r="64" ht="12.75">
      <c r="A64" s="13" t="s">
        <v>262</v>
      </c>
    </row>
    <row r="65" ht="12.75">
      <c r="A65" s="70" t="s">
        <v>24</v>
      </c>
    </row>
    <row r="66" ht="12.75">
      <c r="A66" s="13"/>
    </row>
    <row r="67" ht="12.75">
      <c r="A67" s="12" t="s">
        <v>18</v>
      </c>
    </row>
    <row r="68" ht="12.75">
      <c r="A68" s="23" t="s">
        <v>16</v>
      </c>
    </row>
    <row r="69" ht="12.75">
      <c r="A69" s="170" t="s">
        <v>319</v>
      </c>
    </row>
    <row r="70" ht="12.75">
      <c r="A70" s="13" t="s">
        <v>261</v>
      </c>
    </row>
    <row r="71" ht="12.75">
      <c r="A71" s="70" t="s">
        <v>23</v>
      </c>
    </row>
    <row r="72" ht="12.75">
      <c r="A72" s="15"/>
    </row>
    <row r="73" ht="12.75">
      <c r="A73" s="12" t="s">
        <v>19</v>
      </c>
    </row>
    <row r="74" ht="12.75">
      <c r="A74" s="13" t="s">
        <v>20</v>
      </c>
    </row>
    <row r="75" ht="12.75">
      <c r="A75" s="70" t="s">
        <v>21</v>
      </c>
    </row>
    <row r="76" ht="12.75">
      <c r="A76" s="13"/>
    </row>
    <row r="77" ht="12.75">
      <c r="A77" s="13" t="s">
        <v>263</v>
      </c>
    </row>
    <row r="78" ht="12.75">
      <c r="A78" s="70" t="s">
        <v>22</v>
      </c>
    </row>
    <row r="79" ht="12.75">
      <c r="A79" s="13"/>
    </row>
    <row r="80" ht="12.75">
      <c r="A80" s="13" t="s">
        <v>265</v>
      </c>
    </row>
    <row r="81" ht="12.75">
      <c r="A81" s="170" t="s">
        <v>283</v>
      </c>
    </row>
    <row r="82" ht="12.75">
      <c r="A82" s="13"/>
    </row>
    <row r="83" ht="12.75">
      <c r="A83" s="12" t="s">
        <v>276</v>
      </c>
    </row>
    <row r="84" ht="12.75">
      <c r="A84" s="13" t="s">
        <v>439</v>
      </c>
    </row>
    <row r="85" ht="12.75">
      <c r="A85" s="23" t="s">
        <v>436</v>
      </c>
    </row>
    <row r="86" ht="12.75">
      <c r="A86" s="259" t="s">
        <v>435</v>
      </c>
    </row>
    <row r="87" ht="12.75">
      <c r="A87" s="260" t="s">
        <v>437</v>
      </c>
    </row>
    <row r="88" ht="12.75">
      <c r="A88" s="170" t="s">
        <v>438</v>
      </c>
    </row>
    <row r="89" ht="12.75">
      <c r="A89" s="170"/>
    </row>
    <row r="90" ht="12.75">
      <c r="A90" s="13" t="s">
        <v>29</v>
      </c>
    </row>
    <row r="91" ht="12.75">
      <c r="A91" s="70" t="s">
        <v>230</v>
      </c>
    </row>
    <row r="92" ht="12.75">
      <c r="A92" s="13"/>
    </row>
    <row r="93" ht="12.75">
      <c r="A93" s="13" t="s">
        <v>43</v>
      </c>
    </row>
    <row r="94" ht="12.75">
      <c r="A94" s="70" t="s">
        <v>231</v>
      </c>
    </row>
    <row r="95" ht="12.75">
      <c r="A95" s="13"/>
    </row>
    <row r="96" ht="12.75">
      <c r="A96" s="13" t="s">
        <v>273</v>
      </c>
    </row>
    <row r="97" ht="12.75">
      <c r="A97" s="170" t="s">
        <v>284</v>
      </c>
    </row>
    <row r="98" ht="12.75">
      <c r="A98" s="13"/>
    </row>
    <row r="99" ht="12.75">
      <c r="A99" s="23" t="s">
        <v>274</v>
      </c>
    </row>
    <row r="100" ht="12.75">
      <c r="A100" s="170" t="s">
        <v>272</v>
      </c>
    </row>
    <row r="101" ht="12.75">
      <c r="A101" s="13"/>
    </row>
    <row r="102" ht="12.75">
      <c r="A102" s="13" t="s">
        <v>271</v>
      </c>
    </row>
    <row r="103" ht="12.75">
      <c r="A103" s="88" t="s">
        <v>275</v>
      </c>
    </row>
    <row r="104" ht="12.75">
      <c r="A104" s="87"/>
    </row>
    <row r="105" ht="12.75">
      <c r="A105" s="87" t="s">
        <v>278</v>
      </c>
    </row>
    <row r="106" ht="12.75">
      <c r="A106" s="170" t="s">
        <v>279</v>
      </c>
    </row>
    <row r="107" ht="12.75">
      <c r="A107" s="87"/>
    </row>
    <row r="108" ht="12.75">
      <c r="A108" s="12" t="s">
        <v>264</v>
      </c>
    </row>
    <row r="109" ht="12.75">
      <c r="A109" s="13" t="s">
        <v>26</v>
      </c>
    </row>
    <row r="110" ht="12.75">
      <c r="A110" s="70" t="s">
        <v>27</v>
      </c>
    </row>
    <row r="111" ht="12.75">
      <c r="A111" s="13"/>
    </row>
    <row r="112" ht="12.75">
      <c r="A112" s="13" t="s">
        <v>30</v>
      </c>
    </row>
    <row r="113" ht="12.75">
      <c r="A113" s="70" t="s">
        <v>31</v>
      </c>
    </row>
    <row r="114" ht="12.75">
      <c r="A114" s="13"/>
    </row>
    <row r="115" ht="12.75">
      <c r="A115" s="13" t="s">
        <v>28</v>
      </c>
    </row>
    <row r="116" ht="12.75">
      <c r="A116" s="70" t="s">
        <v>24</v>
      </c>
    </row>
    <row r="117" ht="12.75">
      <c r="A117" s="13"/>
    </row>
    <row r="118" ht="13.5" thickBot="1">
      <c r="A118" s="1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A149" s="6"/>
    </row>
    <row r="150" ht="12.75">
      <c r="A150" s="6"/>
    </row>
    <row r="151" ht="12.75">
      <c r="A151" s="6"/>
    </row>
    <row r="152" ht="12.75">
      <c r="A152" s="6"/>
    </row>
    <row r="153" ht="12.75">
      <c r="A153" s="6"/>
    </row>
    <row r="154" ht="12.75">
      <c r="A154" s="6"/>
    </row>
    <row r="155" ht="12.75">
      <c r="A155" s="6"/>
    </row>
    <row r="156" ht="12.75">
      <c r="A156" s="6"/>
    </row>
    <row r="157" ht="12.75">
      <c r="A157" s="6"/>
    </row>
    <row r="158" ht="12.75">
      <c r="A158" s="6"/>
    </row>
    <row r="159" ht="12.75">
      <c r="A159" s="6"/>
    </row>
    <row r="160" ht="12.75">
      <c r="A160" s="6"/>
    </row>
    <row r="161" ht="12.75">
      <c r="A161" s="6"/>
    </row>
    <row r="162" ht="12.75">
      <c r="A162" s="6"/>
    </row>
    <row r="163" ht="12.75">
      <c r="A163" s="6"/>
    </row>
    <row r="164" ht="12.75">
      <c r="A164" s="6"/>
    </row>
    <row r="165" ht="12.75">
      <c r="A165" s="6"/>
    </row>
    <row r="166" ht="12.75">
      <c r="A166" s="6"/>
    </row>
    <row r="167" ht="12.75">
      <c r="A167" s="6"/>
    </row>
    <row r="168" ht="12.75">
      <c r="A168" s="6"/>
    </row>
    <row r="169" ht="12.75">
      <c r="A169" s="6"/>
    </row>
    <row r="170" ht="12.75">
      <c r="A170" s="6"/>
    </row>
    <row r="171" ht="12.75">
      <c r="A171" s="6"/>
    </row>
    <row r="172" ht="12.75">
      <c r="A172" s="6"/>
    </row>
    <row r="173" ht="12.75">
      <c r="A173" s="6"/>
    </row>
    <row r="174" ht="12.75">
      <c r="A174" s="6"/>
    </row>
    <row r="175" ht="12.75">
      <c r="A175" s="6"/>
    </row>
    <row r="176" ht="12.75">
      <c r="A176" s="6"/>
    </row>
    <row r="177" ht="12.75">
      <c r="A177" s="6"/>
    </row>
    <row r="178" ht="12.75">
      <c r="A178" s="6"/>
    </row>
    <row r="179" ht="12.75">
      <c r="A179" s="6"/>
    </row>
    <row r="180" ht="12.75">
      <c r="A180" s="6"/>
    </row>
    <row r="181" ht="12.75">
      <c r="A181" s="6"/>
    </row>
    <row r="182" ht="12.75">
      <c r="A182" s="6"/>
    </row>
    <row r="183" ht="12.75">
      <c r="A183" s="6"/>
    </row>
    <row r="184" ht="12.75">
      <c r="A184" s="6"/>
    </row>
    <row r="185" ht="12.75">
      <c r="A185" s="6"/>
    </row>
    <row r="186" ht="12.75">
      <c r="A186" s="6"/>
    </row>
    <row r="187" ht="12.75">
      <c r="A187" s="6"/>
    </row>
    <row r="188" ht="12.75">
      <c r="A188" s="6"/>
    </row>
    <row r="189" ht="12.75">
      <c r="A189" s="6"/>
    </row>
    <row r="190" ht="12.75">
      <c r="A190" s="6"/>
    </row>
    <row r="191" ht="12.75">
      <c r="A191" s="6"/>
    </row>
    <row r="192" ht="12.75">
      <c r="A192" s="6"/>
    </row>
  </sheetData>
  <sheetProtection sheet="1" objects="1" scenarios="1"/>
  <hyperlinks>
    <hyperlink ref="A71" r:id="rId1" display="www.ari.org"/>
    <hyperlink ref="A81" r:id="rId2" display="www.ngwa.org"/>
    <hyperlink ref="A78" r:id="rId3" display="www.igshpa.okstate.edu"/>
    <hyperlink ref="A65" r:id="rId4" display="www.gamanet.org"/>
    <hyperlink ref="A63" r:id="rId5" display="www.gamanet.org/gama/inforesources.nsf/vAllDocs/Education?OpenDocument"/>
    <hyperlink ref="A50" r:id="rId6" display="www.eere.energy.gov/buildings/appliance_standards"/>
    <hyperlink ref="A53" r:id="rId7" display="www.energystar.gov"/>
    <hyperlink ref="A59" r:id="rId8" display="www.ftc.gov/bcp/conline/edcams/eande/index.html"/>
    <hyperlink ref="A91" r:id="rId9" display="http://heartheducation.org"/>
    <hyperlink ref="A94" r:id="rId10" display="http://hearth.com"/>
    <hyperlink ref="A110" r:id="rId11" display="www.acca.org"/>
    <hyperlink ref="A113" r:id="rId12" display="www.ashrae.org"/>
    <hyperlink ref="A116" r:id="rId13" display="www.gamanet.org"/>
    <hyperlink ref="A75" r:id="rId14" display="www.geoexchange.org"/>
    <hyperlink ref="A56" r:id="rId15" display="www.eere.energy.gov/consumer/"/>
    <hyperlink ref="A100" r:id="rId16" display="www.cdc.gov/nasd/docs/d001201-d001300/d001235/d001235.html"/>
    <hyperlink ref="A97" r:id="rId17" display="www.woodheat.org"/>
    <hyperlink ref="A103" r:id="rId18" display="www.pelletheat.org/2/index/index.html"/>
    <hyperlink ref="A106" r:id="rId19" display="http://energy.cas.psu.edu/energycontent.html"/>
    <hyperlink ref="A25" r:id="rId20" display="http://www.fsec.ucf.edu/en/publications/html/fsec-pf-413-04/"/>
    <hyperlink ref="A69" r:id="rId21" display="http://aridirectory.org/"/>
    <hyperlink ref="A86" r:id="rId22" display="http://www.epa.gov/Compliance/resources/publications/monitoring/caa/woodstoves/certifiedwood.pdf"/>
    <hyperlink ref="A88" r:id="rId23" display="http://www.epa.gov/woodstoves/pdfs/guidance_quantfying_jan.pdf"/>
    <hyperlink ref="A39" r:id="rId24" display="http://www.epa.gov/Compliance/resources/publications/monitoring/caa/woodstoves/certifiedwood.pdf"/>
    <hyperlink ref="A41" r:id="rId25" display="http://www.epa.gov/woodstoves/pdfs/guidance_quantfying_jan.pdf"/>
  </hyperlinks>
  <printOptions/>
  <pageMargins left="0.75" right="0.75" top="1" bottom="1" header="0.5" footer="0.5"/>
  <pageSetup horizontalDpi="600" verticalDpi="600"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DOE/EIA/National Energy Information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Heating Fuel Comparision Calculator</dc:title>
  <dc:subject>Version:  heatcalc_Vsn-D_1-09; Reivsed and Updated 1/16/09</dc:subject>
  <dc:creator>Paul Hesse, Capstone Corp for EIA/NEIC</dc:creator>
  <cp:keywords/>
  <dc:description>A spreadsheet based calculator for evaluating (primarily residential) heating energy/fuels pirces and costs on $/million Btu basis.</dc:description>
  <cp:lastModifiedBy>USC</cp:lastModifiedBy>
  <cp:lastPrinted>2005-02-03T16:06:56Z</cp:lastPrinted>
  <dcterms:created xsi:type="dcterms:W3CDTF">2004-12-16T16:56:03Z</dcterms:created>
  <dcterms:modified xsi:type="dcterms:W3CDTF">2009-01-16T15:24:40Z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